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\Documents\UNIBAC INFORME ENTES DE CONTROL\"/>
    </mc:Choice>
  </mc:AlternateContent>
  <bookViews>
    <workbookView xWindow="0" yWindow="0" windowWidth="20490" windowHeight="7365" activeTab="1"/>
  </bookViews>
  <sheets>
    <sheet name="GASTOS--2020-2021" sheetId="1" r:id="rId1"/>
    <sheet name="INGRESOS--2020-202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F16" i="2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5" i="1"/>
  <c r="F58" i="1"/>
  <c r="E5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6" i="1"/>
  <c r="D7" i="1"/>
  <c r="D8" i="1"/>
  <c r="D9" i="1"/>
  <c r="D10" i="1"/>
  <c r="D5" i="1"/>
  <c r="G8" i="2" l="1"/>
  <c r="G10" i="2"/>
  <c r="G11" i="2"/>
  <c r="G12" i="2"/>
  <c r="G13" i="2"/>
  <c r="G14" i="2"/>
  <c r="G15" i="2"/>
  <c r="G17" i="2"/>
  <c r="G18" i="2"/>
  <c r="G20" i="2"/>
  <c r="G21" i="2"/>
  <c r="G22" i="2"/>
  <c r="G23" i="2"/>
  <c r="G24" i="2"/>
  <c r="G25" i="2"/>
  <c r="G30" i="2"/>
  <c r="G31" i="2"/>
  <c r="G32" i="2"/>
  <c r="G33" i="2"/>
  <c r="G34" i="2"/>
  <c r="G35" i="2"/>
  <c r="G36" i="2"/>
  <c r="G39" i="2"/>
  <c r="G40" i="2"/>
  <c r="G41" i="2"/>
  <c r="G43" i="2"/>
  <c r="G44" i="2"/>
  <c r="G45" i="2"/>
  <c r="G46" i="2"/>
  <c r="E29" i="2" l="1"/>
  <c r="E28" i="2" s="1"/>
  <c r="F29" i="2"/>
  <c r="G29" i="2" s="1"/>
  <c r="F38" i="2"/>
  <c r="G38" i="2" s="1"/>
  <c r="E42" i="2"/>
  <c r="E38" i="2"/>
  <c r="E19" i="2"/>
  <c r="E9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5" i="2"/>
  <c r="E12" i="1"/>
  <c r="E52" i="1"/>
  <c r="E63" i="1"/>
  <c r="E8" i="1"/>
  <c r="E44" i="1"/>
  <c r="E37" i="2" l="1"/>
  <c r="E7" i="2"/>
  <c r="E5" i="2" s="1"/>
  <c r="E60" i="1"/>
  <c r="E26" i="1"/>
  <c r="E76" i="1"/>
  <c r="E71" i="1"/>
  <c r="E29" i="1"/>
  <c r="F9" i="2"/>
  <c r="G9" i="2" s="1"/>
  <c r="G16" i="2"/>
  <c r="E6" i="2" l="1"/>
  <c r="E6" i="1"/>
  <c r="E70" i="1"/>
  <c r="E69" i="1" s="1"/>
  <c r="F99" i="1"/>
  <c r="E7" i="1" l="1"/>
  <c r="F28" i="2"/>
  <c r="G28" i="2" s="1"/>
  <c r="F42" i="2"/>
  <c r="F19" i="2"/>
  <c r="F26" i="1"/>
  <c r="F12" i="1"/>
  <c r="F29" i="1"/>
  <c r="F8" i="1"/>
  <c r="F71" i="1"/>
  <c r="F63" i="1"/>
  <c r="F60" i="1"/>
  <c r="F52" i="1"/>
  <c r="F44" i="1"/>
  <c r="F37" i="2" l="1"/>
  <c r="G37" i="2" s="1"/>
  <c r="G42" i="2"/>
  <c r="F7" i="2"/>
  <c r="G7" i="2" s="1"/>
  <c r="G19" i="2"/>
  <c r="F6" i="1"/>
  <c r="F5" i="2" l="1"/>
  <c r="F7" i="1"/>
  <c r="G5" i="2" l="1"/>
  <c r="F6" i="2"/>
  <c r="G6" i="2" s="1"/>
  <c r="E95" i="1"/>
  <c r="E5" i="1" s="1"/>
  <c r="F95" i="1"/>
  <c r="F76" i="1"/>
  <c r="F70" i="1" s="1"/>
  <c r="F69" i="1" s="1"/>
  <c r="F5" i="1" l="1"/>
</calcChain>
</file>

<file path=xl/sharedStrings.xml><?xml version="1.0" encoding="utf-8"?>
<sst xmlns="http://schemas.openxmlformats.org/spreadsheetml/2006/main" count="171" uniqueCount="159">
  <si>
    <t>INSTITUCION UNIVERSITARIA BELLAS ARTES Y CIENCIAS DE BOLIVAR</t>
  </si>
  <si>
    <t>NOMBRE</t>
  </si>
  <si>
    <t>PPTO DE GASTOS E INVERSION</t>
  </si>
  <si>
    <t>GASTOS DE PERSONAL DOC. Y ADMIN</t>
  </si>
  <si>
    <t>SERVICIOS ASOCIADOS A LA NOMINA</t>
  </si>
  <si>
    <t>Sueldo pers. admin. de nómina</t>
  </si>
  <si>
    <t>Sueldos Personal Administrativo</t>
  </si>
  <si>
    <t>Gastos de representación</t>
  </si>
  <si>
    <t>Prima Técnica</t>
  </si>
  <si>
    <t>Otros gastos x servicios pers.admin.</t>
  </si>
  <si>
    <t>Auxilio de Transporte</t>
  </si>
  <si>
    <t>Prima de Servicio</t>
  </si>
  <si>
    <t>Prima de Navidad</t>
  </si>
  <si>
    <t>Cesantias</t>
  </si>
  <si>
    <t>Intereses sobre cesantias</t>
  </si>
  <si>
    <t>Indemniz.supresion de cargo de carrera adm.</t>
  </si>
  <si>
    <t>Vacaciones</t>
  </si>
  <si>
    <t>Prima de Vacaciones</t>
  </si>
  <si>
    <t>Bonificacion x Servicios Prestados</t>
  </si>
  <si>
    <t>Subsidio de alimentación</t>
  </si>
  <si>
    <t>Horas extras</t>
  </si>
  <si>
    <t>Bonificación por recreación</t>
  </si>
  <si>
    <t>Sueldo pers. Docente</t>
  </si>
  <si>
    <t>Sueldos Personal Docente de nómina</t>
  </si>
  <si>
    <t>Sueldos Personal Docente t.c. y 1/2 t.</t>
  </si>
  <si>
    <t>Otros gastos x servicios pers. docentes</t>
  </si>
  <si>
    <t>Auxilio de Transporte-docentes nomina</t>
  </si>
  <si>
    <t>Prima de Servicio-docentes nomina</t>
  </si>
  <si>
    <t>Prima de Servicio-docentes t.c y 1/2 t.</t>
  </si>
  <si>
    <t>Prima de Navidad-docentes nomina</t>
  </si>
  <si>
    <t>Prima de Navidad-docentes t.c y 1/2 t.</t>
  </si>
  <si>
    <t>Cesantias-docentes nomina</t>
  </si>
  <si>
    <t>Cesantias-docentes t.c y 1/2 t.</t>
  </si>
  <si>
    <t>Intereses sobre cesantias-docentes nomina</t>
  </si>
  <si>
    <t>Intereses sobre cesantias- docente t.c y 1/2 t.</t>
  </si>
  <si>
    <t>Vacaciones-docentes nomina</t>
  </si>
  <si>
    <t>Vacaciones-docentes t.c y 1/2 t.</t>
  </si>
  <si>
    <t>Prima de Vacaciones-docentes nomina</t>
  </si>
  <si>
    <t>Prima de Vacaciones-docentes t.c y 1/2 t.</t>
  </si>
  <si>
    <t>DOCENCIA HORA CÁTEDRA</t>
  </si>
  <si>
    <t>Música</t>
  </si>
  <si>
    <t>Artes Plásticas</t>
  </si>
  <si>
    <t>Artes Escénicas</t>
  </si>
  <si>
    <t>Diseño Gráfico</t>
  </si>
  <si>
    <t>Diseño Industrial</t>
  </si>
  <si>
    <t>Comunicación Audiovisual</t>
  </si>
  <si>
    <t>Investigación HC</t>
  </si>
  <si>
    <t>SERV.PERSONALES INDIRECTOS</t>
  </si>
  <si>
    <t>Prestación de servicios de vigilancia</t>
  </si>
  <si>
    <t>Honorarios Profesionales</t>
  </si>
  <si>
    <t>Remuneración por serv.técnicos</t>
  </si>
  <si>
    <t>Recargos por sábados y feriados</t>
  </si>
  <si>
    <t>Honorarios Consejo Directivo</t>
  </si>
  <si>
    <t>CONTRIB.INHERENTES A LA NÓMINA S.PRIVADO</t>
  </si>
  <si>
    <t>Caja de Compensación</t>
  </si>
  <si>
    <t>CONTRIB. INHERENTES A LA NÓMINA S. PÚBLICO</t>
  </si>
  <si>
    <t>SENA</t>
  </si>
  <si>
    <t>I.C.B.F.</t>
  </si>
  <si>
    <t>PREVISIÓN Y SEGURIDAD SOCIAL</t>
  </si>
  <si>
    <t>Aportes Pensión Pers. Docente</t>
  </si>
  <si>
    <t>Aportes Pensión Pers. Administrativo</t>
  </si>
  <si>
    <t>Aportes Salud Pers. Docente</t>
  </si>
  <si>
    <t>Aportes Salud Pers. Administrativo</t>
  </si>
  <si>
    <t>Admin. de Riesgos Prof. Docente y Admin.</t>
  </si>
  <si>
    <t>GASTOS GENERALES</t>
  </si>
  <si>
    <t>GASTOS DE ADMON</t>
  </si>
  <si>
    <t>ADQUISICION DE BIENES</t>
  </si>
  <si>
    <t>Materiales y Suministros</t>
  </si>
  <si>
    <t>Combustibles y Lubricantes</t>
  </si>
  <si>
    <t>Dotación (Ley 70/88)</t>
  </si>
  <si>
    <t>Gastos de Caja Menor</t>
  </si>
  <si>
    <t>ADQUISICION DE SERVICIOS</t>
  </si>
  <si>
    <t>Servicios Públicos</t>
  </si>
  <si>
    <t>Promoción Institucional</t>
  </si>
  <si>
    <t>Coordinación de Proyectos</t>
  </si>
  <si>
    <t>Mtto, Reparaciones y Construcciones Admin</t>
  </si>
  <si>
    <t>Cofinanciación</t>
  </si>
  <si>
    <t>Inscripciones</t>
  </si>
  <si>
    <t>Comisiones Bancarias</t>
  </si>
  <si>
    <t>Imprevistos</t>
  </si>
  <si>
    <t>Publicidad</t>
  </si>
  <si>
    <t>Sentencias y Conciliaciones</t>
  </si>
  <si>
    <t>Servicio de la deuda y/o leasing</t>
  </si>
  <si>
    <t>Viaticos y Gastos de Viaje</t>
  </si>
  <si>
    <t>Impresos y Publicaciones Administ</t>
  </si>
  <si>
    <t>Comunicaciones y Transportes</t>
  </si>
  <si>
    <t>Seguros y Polizas de Manejo</t>
  </si>
  <si>
    <t>Consultoria o Pasantias</t>
  </si>
  <si>
    <t>Gastos Legales y Notariales</t>
  </si>
  <si>
    <t>Impuestos, multas y sanciones.</t>
  </si>
  <si>
    <t>PRESUPUESTO DE INVERSION</t>
  </si>
  <si>
    <t>Convenios</t>
  </si>
  <si>
    <t>Compra de Equipos</t>
  </si>
  <si>
    <t>Material Didáctico (General,Bibliog, etc)</t>
  </si>
  <si>
    <t>Suscripciones académicas</t>
  </si>
  <si>
    <t>Mtto, rep. y construcciones acad</t>
  </si>
  <si>
    <t>Impresos y Publicaciones académicas</t>
  </si>
  <si>
    <t>Capacitación formal y no formal</t>
  </si>
  <si>
    <t>Préstamo para capacitación</t>
  </si>
  <si>
    <t>Bienestar Institucional</t>
  </si>
  <si>
    <t>Investigación-CIDESBAC</t>
  </si>
  <si>
    <t>Centro Empresarial de Innovación-CEIBAC</t>
  </si>
  <si>
    <t>Programa de Postgrado</t>
  </si>
  <si>
    <t>Proyección Social</t>
  </si>
  <si>
    <t>Proyección Social-Concertación</t>
  </si>
  <si>
    <t>Proyección Social-Municipios</t>
  </si>
  <si>
    <t>Movilidad Académica reg./nal</t>
  </si>
  <si>
    <t>Movilidad Académica Internacionalización</t>
  </si>
  <si>
    <t>SIGC y acreditación</t>
  </si>
  <si>
    <t>Fortalecimiento Comun. Inst.</t>
  </si>
  <si>
    <t>Desarrollo Institucional</t>
  </si>
  <si>
    <t>Concurso de Meritos</t>
  </si>
  <si>
    <t>PRESUPUESTO DE INGRESOS</t>
  </si>
  <si>
    <t>RECURSOS PROPIOS</t>
  </si>
  <si>
    <t>INGRESOS CORRIENTES</t>
  </si>
  <si>
    <t>ACADEMICOS POSTGRADO</t>
  </si>
  <si>
    <t>ACADEMICOS PREGRADO</t>
  </si>
  <si>
    <t>DISEÑO GRAFICO</t>
  </si>
  <si>
    <t>MUSICA</t>
  </si>
  <si>
    <t>ARTES PLASTICAS</t>
  </si>
  <si>
    <t>ARTES ESCENICAS</t>
  </si>
  <si>
    <t>DISEÑO INDUSTRIAL</t>
  </si>
  <si>
    <t>COMUNICACION AUDIOVISUAL</t>
  </si>
  <si>
    <t>ACADEMICOS PROY.SOCIAL Y EDUCACION CONTINUA</t>
  </si>
  <si>
    <t>PROYECCION SOCIAL</t>
  </si>
  <si>
    <t>EDUCACION CONTINUA</t>
  </si>
  <si>
    <t>OTRAS RENTAS PROPIAS</t>
  </si>
  <si>
    <t>OTROS DERECHOS ACADEMICOS</t>
  </si>
  <si>
    <t>DEVOLUCION DE IVA</t>
  </si>
  <si>
    <t>RENDIMIENTOS FINANCIEROS</t>
  </si>
  <si>
    <t>ARRENDAMIENTO ESPACIOS INSTITUCIONALES</t>
  </si>
  <si>
    <t>OTROS INGRESOS-VENTA DE SERVICIOS</t>
  </si>
  <si>
    <t>RECUPERACION DE CARTERA</t>
  </si>
  <si>
    <t>RECURSOS DEL BALANCE</t>
  </si>
  <si>
    <t>RECURSOS DEL BALANCE INICIAL</t>
  </si>
  <si>
    <t>APORTE NACIONAL</t>
  </si>
  <si>
    <t>APORTE DEPARTAMENTAL</t>
  </si>
  <si>
    <t>APORTE DISTRITAL</t>
  </si>
  <si>
    <t>OTRAS RENTAS</t>
  </si>
  <si>
    <t>ESTAMPILLA</t>
  </si>
  <si>
    <t>PROCULTURA DEPARTAMENTAL</t>
  </si>
  <si>
    <t>PRODESARROLLO DEPARTAMENTAL</t>
  </si>
  <si>
    <t>CONVENIOS</t>
  </si>
  <si>
    <t>DEPARTAMENTO DE BOLIVAR</t>
  </si>
  <si>
    <t>SECTOR PUBLICO</t>
  </si>
  <si>
    <t>SECTOR PRIVADO</t>
  </si>
  <si>
    <t>PLAN DE FOMENTO A LA CALIDAD, LEY 1955 DE 2019,ART.183</t>
  </si>
  <si>
    <t>SANEAMIENTO DE PASIVOS, LEY 1955 DE 2019, ART.183</t>
  </si>
  <si>
    <t>RECURSOS ITTU ( FUNCIONAMIENTO), LEY 1955 DE 2019, ART.183</t>
  </si>
  <si>
    <t>EXCEDENTES DE COOPERATIVA-(FUNCIONAMIENTO)   LEY 1819 DE 2016 ART.142 PARAGRAFO 2</t>
  </si>
  <si>
    <t>TRANSFERENCIAS INTERGUBERNAMENTALES</t>
  </si>
  <si>
    <t>%</t>
  </si>
  <si>
    <t>DEF.MAYO.2020</t>
  </si>
  <si>
    <t>EJEC.-MAYO- 2020</t>
  </si>
  <si>
    <t>DEF.MAYO.2021</t>
  </si>
  <si>
    <t>EJEC.-MAYO -2021</t>
  </si>
  <si>
    <t xml:space="preserve"> EJECUCION PRESUPUESTAL DE INGRESOS COMPARADAS DE LAS VIGENCIA -2020-2021 AL MES DE MAYO</t>
  </si>
  <si>
    <t xml:space="preserve"> EJECUCION PRESUPUESTAL DE GASTOS E INVERSIÓN COMPARADAS DE LAS VIGENCIAS -2020-2021 AL MES DE MAYO</t>
  </si>
  <si>
    <t>DEF.MAYO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</si>
</sst>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41" fontId="0" fillId="0" borderId="0" xfId="0" applyNumberFormat="1" applyFont="1"/>
    <xf numFmtId="0" fontId="0" fillId="0" borderId="0" xfId="0" applyFont="1" applyAlignment="1">
      <alignment wrapText="1"/>
    </xf>
    <xf numFmtId="0" fontId="1" fillId="0" borderId="3" xfId="0" applyFont="1" applyFill="1" applyBorder="1" applyAlignment="1">
      <alignment wrapText="1"/>
    </xf>
    <xf numFmtId="41" fontId="1" fillId="0" borderId="1" xfId="0" applyNumberFormat="1" applyFont="1" applyFill="1" applyBorder="1"/>
    <xf numFmtId="0" fontId="2" fillId="0" borderId="3" xfId="0" applyFont="1" applyFill="1" applyBorder="1" applyAlignment="1">
      <alignment wrapText="1"/>
    </xf>
    <xf numFmtId="41" fontId="2" fillId="0" borderId="1" xfId="0" applyNumberFormat="1" applyFont="1" applyFill="1" applyBorder="1"/>
    <xf numFmtId="0" fontId="2" fillId="0" borderId="4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41" fontId="0" fillId="0" borderId="0" xfId="0" applyNumberFormat="1" applyFont="1" applyFill="1"/>
    <xf numFmtId="0" fontId="3" fillId="0" borderId="2" xfId="0" applyFont="1" applyBorder="1" applyAlignment="1">
      <alignment wrapText="1"/>
    </xf>
    <xf numFmtId="43" fontId="3" fillId="2" borderId="6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9" fontId="0" fillId="0" borderId="0" xfId="1" applyFont="1"/>
    <xf numFmtId="9" fontId="4" fillId="0" borderId="0" xfId="1" applyFont="1"/>
    <xf numFmtId="9" fontId="1" fillId="0" borderId="8" xfId="1" applyFont="1" applyFill="1" applyBorder="1"/>
    <xf numFmtId="9" fontId="2" fillId="0" borderId="8" xfId="1" applyFont="1" applyFill="1" applyBorder="1"/>
    <xf numFmtId="9" fontId="0" fillId="0" borderId="0" xfId="1" applyFont="1" applyFill="1"/>
    <xf numFmtId="9" fontId="0" fillId="0" borderId="8" xfId="1" applyFont="1" applyBorder="1"/>
    <xf numFmtId="0" fontId="3" fillId="0" borderId="0" xfId="0" applyFont="1" applyBorder="1" applyAlignment="1">
      <alignment horizontal="center"/>
    </xf>
    <xf numFmtId="43" fontId="3" fillId="2" borderId="5" xfId="0" applyNumberFormat="1" applyFont="1" applyFill="1" applyBorder="1" applyAlignment="1">
      <alignment horizontal="center"/>
    </xf>
    <xf numFmtId="9" fontId="3" fillId="2" borderId="7" xfId="1" applyFont="1" applyFill="1" applyBorder="1" applyAlignment="1">
      <alignment horizontal="center"/>
    </xf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9" fontId="3" fillId="3" borderId="7" xfId="1" applyFont="1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7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B61" workbookViewId="0">
      <selection activeCell="G71" sqref="G71"/>
    </sheetView>
  </sheetViews>
  <sheetFormatPr baseColWidth="10" defaultColWidth="10.85546875" defaultRowHeight="15" x14ac:dyDescent="0.25"/>
  <cols>
    <col min="1" max="1" width="39.140625" style="1" customWidth="1"/>
    <col min="2" max="2" width="15.85546875" style="1" customWidth="1"/>
    <col min="3" max="3" width="15.85546875" style="1" bestFit="1" customWidth="1"/>
    <col min="4" max="4" width="11.140625" style="1" customWidth="1"/>
    <col min="5" max="5" width="15.140625" style="1" bestFit="1" customWidth="1"/>
    <col min="6" max="6" width="17.85546875" style="1" bestFit="1" customWidth="1"/>
    <col min="7" max="7" width="5.5703125" style="19" bestFit="1" customWidth="1"/>
    <col min="8" max="16384" width="10.85546875" style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4" t="s">
        <v>157</v>
      </c>
      <c r="B2" s="24"/>
      <c r="C2" s="24"/>
      <c r="D2" s="24"/>
      <c r="E2" s="24"/>
      <c r="F2" s="24"/>
      <c r="G2" s="24"/>
    </row>
    <row r="3" spans="1:7" ht="15.75" thickBot="1" x14ac:dyDescent="0.3">
      <c r="A3" s="10"/>
      <c r="B3" s="10"/>
      <c r="C3" s="10"/>
      <c r="D3" s="10"/>
      <c r="E3" s="10"/>
    </row>
    <row r="4" spans="1:7" x14ac:dyDescent="0.25">
      <c r="A4" s="14" t="s">
        <v>1</v>
      </c>
      <c r="B4" s="31" t="s">
        <v>152</v>
      </c>
      <c r="C4" s="32" t="s">
        <v>153</v>
      </c>
      <c r="D4" s="33" t="s">
        <v>151</v>
      </c>
      <c r="E4" s="27" t="s">
        <v>154</v>
      </c>
      <c r="F4" s="28" t="s">
        <v>155</v>
      </c>
      <c r="G4" s="30" t="s">
        <v>151</v>
      </c>
    </row>
    <row r="5" spans="1:7" x14ac:dyDescent="0.25">
      <c r="A5" s="15" t="s">
        <v>2</v>
      </c>
      <c r="B5" s="5">
        <v>20953748009.939999</v>
      </c>
      <c r="C5" s="5">
        <v>5791851268.1999998</v>
      </c>
      <c r="D5" s="21">
        <f>+C5/B5</f>
        <v>0.27641123036568316</v>
      </c>
      <c r="E5" s="5">
        <f>+E6+E69+E95</f>
        <v>27539018074</v>
      </c>
      <c r="F5" s="5">
        <f>+F6+F69+F95</f>
        <v>7223795424.8900003</v>
      </c>
      <c r="G5" s="21">
        <f>+F5/E5</f>
        <v>0.26231129248976726</v>
      </c>
    </row>
    <row r="6" spans="1:7" x14ac:dyDescent="0.25">
      <c r="A6" s="16" t="s">
        <v>3</v>
      </c>
      <c r="B6" s="7">
        <v>8594006372</v>
      </c>
      <c r="C6" s="7">
        <v>3066844430</v>
      </c>
      <c r="D6" s="21">
        <f t="shared" ref="D6:D69" si="0">+C6/B6</f>
        <v>0.35685852409791535</v>
      </c>
      <c r="E6" s="7">
        <f>+E8+E12+E26+E29+E44+E52+E58+E60+E63</f>
        <v>9200000755</v>
      </c>
      <c r="F6" s="7">
        <f>+F8+F12+F26+F29+F44+F52+F58+F60+F63</f>
        <v>3234237065.3000002</v>
      </c>
      <c r="G6" s="21">
        <f t="shared" ref="G6:G69" si="1">+F6/E6</f>
        <v>0.35154747824800586</v>
      </c>
    </row>
    <row r="7" spans="1:7" x14ac:dyDescent="0.25">
      <c r="A7" s="16" t="s">
        <v>4</v>
      </c>
      <c r="B7" s="7">
        <v>8594006372</v>
      </c>
      <c r="C7" s="7">
        <v>3066844430</v>
      </c>
      <c r="D7" s="21">
        <f t="shared" si="0"/>
        <v>0.35685852409791535</v>
      </c>
      <c r="E7" s="7">
        <f>+E6</f>
        <v>9200000755</v>
      </c>
      <c r="F7" s="7">
        <f>+F6</f>
        <v>3234237065.3000002</v>
      </c>
      <c r="G7" s="21">
        <f t="shared" si="1"/>
        <v>0.35154747824800586</v>
      </c>
    </row>
    <row r="8" spans="1:7" x14ac:dyDescent="0.25">
      <c r="A8" s="16" t="s">
        <v>5</v>
      </c>
      <c r="B8" s="7">
        <v>2063856160</v>
      </c>
      <c r="C8" s="7">
        <v>811679559</v>
      </c>
      <c r="D8" s="21">
        <f t="shared" si="0"/>
        <v>0.39328300815304879</v>
      </c>
      <c r="E8" s="7">
        <f>SUM(E9:E11)</f>
        <v>2187687530</v>
      </c>
      <c r="F8" s="7">
        <f>SUM(F9:F11)</f>
        <v>752395545</v>
      </c>
      <c r="G8" s="21">
        <f t="shared" si="1"/>
        <v>0.34392276533203076</v>
      </c>
    </row>
    <row r="9" spans="1:7" x14ac:dyDescent="0.25">
      <c r="A9" s="16" t="s">
        <v>6</v>
      </c>
      <c r="B9" s="7">
        <v>1833548306</v>
      </c>
      <c r="C9" s="7">
        <v>721620712</v>
      </c>
      <c r="D9" s="21">
        <f t="shared" si="0"/>
        <v>0.39356514886387728</v>
      </c>
      <c r="E9" s="7">
        <v>1943561204</v>
      </c>
      <c r="F9" s="7">
        <v>655451334</v>
      </c>
      <c r="G9" s="21">
        <f t="shared" si="1"/>
        <v>0.33724244580053886</v>
      </c>
    </row>
    <row r="10" spans="1:7" x14ac:dyDescent="0.25">
      <c r="A10" s="16" t="s">
        <v>7</v>
      </c>
      <c r="B10" s="7">
        <v>71402651</v>
      </c>
      <c r="C10" s="7">
        <v>27479874</v>
      </c>
      <c r="D10" s="21">
        <f t="shared" si="0"/>
        <v>0.38485789554228178</v>
      </c>
      <c r="E10" s="7">
        <v>75686810</v>
      </c>
      <c r="F10" s="7">
        <v>27159310</v>
      </c>
      <c r="G10" s="21">
        <f t="shared" si="1"/>
        <v>0.3588380855263949</v>
      </c>
    </row>
    <row r="11" spans="1:7" x14ac:dyDescent="0.25">
      <c r="A11" s="16" t="s">
        <v>8</v>
      </c>
      <c r="B11" s="7">
        <v>158905203</v>
      </c>
      <c r="C11" s="7">
        <v>62578973</v>
      </c>
      <c r="D11" s="21">
        <f t="shared" si="0"/>
        <v>0.39381324096732062</v>
      </c>
      <c r="E11" s="7">
        <v>168439516</v>
      </c>
      <c r="F11" s="7">
        <v>69784901</v>
      </c>
      <c r="G11" s="21">
        <f t="shared" si="1"/>
        <v>0.41430243126559446</v>
      </c>
    </row>
    <row r="12" spans="1:7" x14ac:dyDescent="0.25">
      <c r="A12" s="16" t="s">
        <v>9</v>
      </c>
      <c r="B12" s="7">
        <v>822125088</v>
      </c>
      <c r="C12" s="7">
        <v>144005452</v>
      </c>
      <c r="D12" s="21">
        <f t="shared" si="0"/>
        <v>0.17516245897607249</v>
      </c>
      <c r="E12" s="7">
        <f>SUM(E13:E25)</f>
        <v>868452594</v>
      </c>
      <c r="F12" s="7">
        <f>SUM(F13:F25)</f>
        <v>219094357.30000001</v>
      </c>
      <c r="G12" s="21">
        <f t="shared" si="1"/>
        <v>0.2522813090935393</v>
      </c>
    </row>
    <row r="13" spans="1:7" x14ac:dyDescent="0.25">
      <c r="A13" s="16" t="s">
        <v>10</v>
      </c>
      <c r="B13" s="7">
        <v>16692299</v>
      </c>
      <c r="C13" s="7">
        <v>4021008</v>
      </c>
      <c r="D13" s="21">
        <f t="shared" si="0"/>
        <v>0.24089000562474946</v>
      </c>
      <c r="E13" s="7">
        <v>17693837</v>
      </c>
      <c r="F13" s="7">
        <v>4200560</v>
      </c>
      <c r="G13" s="21">
        <f t="shared" si="1"/>
        <v>0.23740243566163743</v>
      </c>
    </row>
    <row r="14" spans="1:7" x14ac:dyDescent="0.25">
      <c r="A14" s="16" t="s">
        <v>11</v>
      </c>
      <c r="B14" s="7">
        <v>86451173</v>
      </c>
      <c r="C14" s="7">
        <v>0</v>
      </c>
      <c r="D14" s="21">
        <f t="shared" si="0"/>
        <v>0</v>
      </c>
      <c r="E14" s="7">
        <v>91638243</v>
      </c>
      <c r="F14" s="7">
        <v>5089427</v>
      </c>
      <c r="G14" s="21">
        <f t="shared" si="1"/>
        <v>5.5538242914587525E-2</v>
      </c>
    </row>
    <row r="15" spans="1:7" x14ac:dyDescent="0.25">
      <c r="A15" s="16" t="s">
        <v>12</v>
      </c>
      <c r="B15" s="7">
        <v>172695027</v>
      </c>
      <c r="C15" s="7">
        <v>0</v>
      </c>
      <c r="D15" s="21">
        <f t="shared" si="0"/>
        <v>0</v>
      </c>
      <c r="E15" s="7">
        <v>183056729</v>
      </c>
      <c r="F15" s="7">
        <v>2598857</v>
      </c>
      <c r="G15" s="21">
        <f t="shared" si="1"/>
        <v>1.4197003378116737E-2</v>
      </c>
    </row>
    <row r="16" spans="1:7" x14ac:dyDescent="0.25">
      <c r="A16" s="16" t="s">
        <v>13</v>
      </c>
      <c r="B16" s="7">
        <v>172695027</v>
      </c>
      <c r="C16" s="7">
        <v>0</v>
      </c>
      <c r="D16" s="21">
        <f t="shared" si="0"/>
        <v>0</v>
      </c>
      <c r="E16" s="7">
        <v>183056729</v>
      </c>
      <c r="F16" s="7">
        <v>2598857</v>
      </c>
      <c r="G16" s="21">
        <f t="shared" si="1"/>
        <v>1.4197003378116737E-2</v>
      </c>
    </row>
    <row r="17" spans="1:7" x14ac:dyDescent="0.25">
      <c r="A17" s="16" t="s">
        <v>14</v>
      </c>
      <c r="B17" s="7">
        <v>20723404</v>
      </c>
      <c r="C17" s="7">
        <v>0</v>
      </c>
      <c r="D17" s="21">
        <f t="shared" si="0"/>
        <v>0</v>
      </c>
      <c r="E17" s="7">
        <v>21966808</v>
      </c>
      <c r="F17" s="7">
        <v>51977</v>
      </c>
      <c r="G17" s="21">
        <f t="shared" si="1"/>
        <v>2.3661608004221643E-3</v>
      </c>
    </row>
    <row r="18" spans="1:7" x14ac:dyDescent="0.25">
      <c r="A18" s="16" t="s">
        <v>15</v>
      </c>
      <c r="B18" s="7">
        <v>1177000</v>
      </c>
      <c r="C18" s="7">
        <v>0</v>
      </c>
      <c r="D18" s="21">
        <f t="shared" si="0"/>
        <v>0</v>
      </c>
      <c r="E18" s="7">
        <v>1247620</v>
      </c>
      <c r="F18" s="7">
        <v>0</v>
      </c>
      <c r="G18" s="21">
        <f t="shared" si="1"/>
        <v>0</v>
      </c>
    </row>
    <row r="19" spans="1:7" x14ac:dyDescent="0.25">
      <c r="A19" s="16" t="s">
        <v>16</v>
      </c>
      <c r="B19" s="7">
        <v>131231636</v>
      </c>
      <c r="C19" s="7">
        <v>49562887</v>
      </c>
      <c r="D19" s="21">
        <f t="shared" si="0"/>
        <v>0.37767483901518989</v>
      </c>
      <c r="E19" s="7">
        <v>139105534</v>
      </c>
      <c r="F19" s="7">
        <v>77958715</v>
      </c>
      <c r="G19" s="21">
        <f t="shared" si="1"/>
        <v>0.56042856641490624</v>
      </c>
    </row>
    <row r="20" spans="1:7" x14ac:dyDescent="0.25">
      <c r="A20" s="16" t="s">
        <v>17</v>
      </c>
      <c r="B20" s="7">
        <v>86451173</v>
      </c>
      <c r="C20" s="7">
        <v>32035746</v>
      </c>
      <c r="D20" s="21">
        <f t="shared" si="0"/>
        <v>0.37056461917526556</v>
      </c>
      <c r="E20" s="7">
        <v>91638243</v>
      </c>
      <c r="F20" s="7">
        <v>54109817</v>
      </c>
      <c r="G20" s="21">
        <f t="shared" si="1"/>
        <v>0.59047200413914525</v>
      </c>
    </row>
    <row r="21" spans="1:7" x14ac:dyDescent="0.25">
      <c r="A21" s="16" t="s">
        <v>18</v>
      </c>
      <c r="B21" s="7">
        <v>53056907</v>
      </c>
      <c r="C21" s="7">
        <v>48438497</v>
      </c>
      <c r="D21" s="21">
        <f t="shared" si="0"/>
        <v>0.91295365182143018</v>
      </c>
      <c r="E21" s="7">
        <v>56240323</v>
      </c>
      <c r="F21" s="7">
        <v>50415250.299999997</v>
      </c>
      <c r="G21" s="21">
        <f t="shared" si="1"/>
        <v>0.89642533347470277</v>
      </c>
    </row>
    <row r="22" spans="1:7" x14ac:dyDescent="0.25">
      <c r="A22" s="16" t="s">
        <v>19</v>
      </c>
      <c r="B22" s="7">
        <v>8238581</v>
      </c>
      <c r="C22" s="7">
        <v>3306598</v>
      </c>
      <c r="D22" s="21">
        <f t="shared" si="0"/>
        <v>0.4013552819350808</v>
      </c>
      <c r="E22" s="7">
        <v>8732896</v>
      </c>
      <c r="F22" s="7">
        <v>3304900</v>
      </c>
      <c r="G22" s="21">
        <f t="shared" si="1"/>
        <v>0.37844261514164373</v>
      </c>
    </row>
    <row r="23" spans="1:7" x14ac:dyDescent="0.25">
      <c r="A23" s="16" t="s">
        <v>20</v>
      </c>
      <c r="B23" s="7">
        <v>11430139</v>
      </c>
      <c r="C23" s="7">
        <v>2721693</v>
      </c>
      <c r="D23" s="21">
        <f t="shared" si="0"/>
        <v>0.23811547698588792</v>
      </c>
      <c r="E23" s="7">
        <v>12115947</v>
      </c>
      <c r="F23" s="7">
        <v>11266800</v>
      </c>
      <c r="G23" s="21">
        <f t="shared" si="1"/>
        <v>0.92991492947270238</v>
      </c>
    </row>
    <row r="24" spans="1:7" x14ac:dyDescent="0.25">
      <c r="A24" s="16" t="s">
        <v>21</v>
      </c>
      <c r="B24" s="7">
        <v>11282722</v>
      </c>
      <c r="C24" s="7">
        <v>3919023</v>
      </c>
      <c r="D24" s="21">
        <f t="shared" si="0"/>
        <v>0.34734729793041075</v>
      </c>
      <c r="E24" s="7">
        <v>11959685</v>
      </c>
      <c r="F24" s="7">
        <v>7499197</v>
      </c>
      <c r="G24" s="21">
        <f t="shared" si="1"/>
        <v>0.62703967537606553</v>
      </c>
    </row>
    <row r="25" spans="1:7" x14ac:dyDescent="0.25">
      <c r="A25" s="16" t="s">
        <v>111</v>
      </c>
      <c r="B25" s="7">
        <v>50000000</v>
      </c>
      <c r="C25" s="7">
        <v>0</v>
      </c>
      <c r="D25" s="21">
        <f t="shared" si="0"/>
        <v>0</v>
      </c>
      <c r="E25" s="7">
        <v>50000000</v>
      </c>
      <c r="F25" s="7"/>
      <c r="G25" s="21">
        <f t="shared" si="1"/>
        <v>0</v>
      </c>
    </row>
    <row r="26" spans="1:7" x14ac:dyDescent="0.25">
      <c r="A26" s="16" t="s">
        <v>22</v>
      </c>
      <c r="B26" s="7">
        <v>2688449535</v>
      </c>
      <c r="C26" s="7">
        <v>882703683</v>
      </c>
      <c r="D26" s="21">
        <f t="shared" si="0"/>
        <v>0.32833187735472968</v>
      </c>
      <c r="E26" s="7">
        <f>SUM(E27:E28)</f>
        <v>2849756507</v>
      </c>
      <c r="F26" s="7">
        <f>SUM(F27:F28)</f>
        <v>939970240</v>
      </c>
      <c r="G26" s="21">
        <f t="shared" si="1"/>
        <v>0.32984229975126084</v>
      </c>
    </row>
    <row r="27" spans="1:7" x14ac:dyDescent="0.25">
      <c r="A27" s="16" t="s">
        <v>23</v>
      </c>
      <c r="B27" s="7">
        <v>999855979</v>
      </c>
      <c r="C27" s="7">
        <v>326503575</v>
      </c>
      <c r="D27" s="21">
        <f t="shared" si="0"/>
        <v>0.32655060514470352</v>
      </c>
      <c r="E27" s="7">
        <v>1059847338</v>
      </c>
      <c r="F27" s="7">
        <v>328197508</v>
      </c>
      <c r="G27" s="21">
        <f t="shared" si="1"/>
        <v>0.30966488873702297</v>
      </c>
    </row>
    <row r="28" spans="1:7" x14ac:dyDescent="0.25">
      <c r="A28" s="16" t="s">
        <v>24</v>
      </c>
      <c r="B28" s="7">
        <v>1688593556</v>
      </c>
      <c r="C28" s="7">
        <v>556200108</v>
      </c>
      <c r="D28" s="21">
        <f t="shared" si="0"/>
        <v>0.3293866105456108</v>
      </c>
      <c r="E28" s="7">
        <v>1789909169</v>
      </c>
      <c r="F28" s="7">
        <v>611772732</v>
      </c>
      <c r="G28" s="21">
        <f t="shared" si="1"/>
        <v>0.34178981961514271</v>
      </c>
    </row>
    <row r="29" spans="1:7" x14ac:dyDescent="0.25">
      <c r="A29" s="16" t="s">
        <v>25</v>
      </c>
      <c r="B29" s="7">
        <v>744656564</v>
      </c>
      <c r="C29" s="7">
        <v>2875862</v>
      </c>
      <c r="D29" s="21">
        <f t="shared" si="0"/>
        <v>3.8619977839878411E-3</v>
      </c>
      <c r="E29" s="7">
        <f>SUM(E30:E43)</f>
        <v>789335957</v>
      </c>
      <c r="F29" s="7">
        <f>SUM(F30:F43)</f>
        <v>12856336</v>
      </c>
      <c r="G29" s="21">
        <f t="shared" si="1"/>
        <v>1.6287533699671557E-2</v>
      </c>
    </row>
    <row r="30" spans="1:7" x14ac:dyDescent="0.25">
      <c r="A30" s="16" t="s">
        <v>26</v>
      </c>
      <c r="B30" s="7">
        <v>1177000</v>
      </c>
      <c r="C30" s="7">
        <v>0</v>
      </c>
      <c r="D30" s="21">
        <f t="shared" si="0"/>
        <v>0</v>
      </c>
      <c r="E30" s="7">
        <v>1247620</v>
      </c>
      <c r="F30" s="7"/>
      <c r="G30" s="21">
        <f t="shared" si="1"/>
        <v>0</v>
      </c>
    </row>
    <row r="31" spans="1:7" x14ac:dyDescent="0.25">
      <c r="A31" s="16" t="s">
        <v>27</v>
      </c>
      <c r="B31" s="7">
        <v>35157411</v>
      </c>
      <c r="C31" s="7">
        <v>0</v>
      </c>
      <c r="D31" s="21">
        <f t="shared" si="0"/>
        <v>0</v>
      </c>
      <c r="E31" s="7">
        <v>37266856</v>
      </c>
      <c r="F31" s="7">
        <v>0</v>
      </c>
      <c r="G31" s="21">
        <f t="shared" si="1"/>
        <v>0</v>
      </c>
    </row>
    <row r="32" spans="1:7" x14ac:dyDescent="0.25">
      <c r="A32" s="16" t="s">
        <v>28</v>
      </c>
      <c r="B32" s="7">
        <v>62471188</v>
      </c>
      <c r="C32" s="7">
        <v>0</v>
      </c>
      <c r="D32" s="21">
        <f t="shared" si="0"/>
        <v>0</v>
      </c>
      <c r="E32" s="7">
        <v>66219459</v>
      </c>
      <c r="F32" s="7"/>
      <c r="G32" s="21">
        <f t="shared" si="1"/>
        <v>0</v>
      </c>
    </row>
    <row r="33" spans="1:7" x14ac:dyDescent="0.25">
      <c r="A33" s="16" t="s">
        <v>29</v>
      </c>
      <c r="B33" s="7">
        <v>70230513</v>
      </c>
      <c r="C33" s="7">
        <v>0</v>
      </c>
      <c r="D33" s="21">
        <f t="shared" si="0"/>
        <v>0</v>
      </c>
      <c r="E33" s="7">
        <v>74444344</v>
      </c>
      <c r="F33" s="7"/>
      <c r="G33" s="21">
        <f t="shared" si="1"/>
        <v>0</v>
      </c>
    </row>
    <row r="34" spans="1:7" x14ac:dyDescent="0.25">
      <c r="A34" s="16" t="s">
        <v>30</v>
      </c>
      <c r="B34" s="7">
        <v>124788098</v>
      </c>
      <c r="C34" s="7">
        <v>0</v>
      </c>
      <c r="D34" s="21">
        <f t="shared" si="0"/>
        <v>0</v>
      </c>
      <c r="E34" s="7">
        <v>132275383</v>
      </c>
      <c r="F34" s="7"/>
      <c r="G34" s="21">
        <f t="shared" si="1"/>
        <v>0</v>
      </c>
    </row>
    <row r="35" spans="1:7" x14ac:dyDescent="0.25">
      <c r="A35" s="16" t="s">
        <v>31</v>
      </c>
      <c r="B35" s="7">
        <v>70230513</v>
      </c>
      <c r="C35" s="7">
        <v>0</v>
      </c>
      <c r="D35" s="21">
        <f t="shared" si="0"/>
        <v>0</v>
      </c>
      <c r="E35" s="7">
        <v>74444344</v>
      </c>
      <c r="F35" s="7"/>
      <c r="G35" s="21">
        <f t="shared" si="1"/>
        <v>0</v>
      </c>
    </row>
    <row r="36" spans="1:7" x14ac:dyDescent="0.25">
      <c r="A36" s="16" t="s">
        <v>32</v>
      </c>
      <c r="B36" s="7">
        <v>124788098</v>
      </c>
      <c r="C36" s="7">
        <v>0</v>
      </c>
      <c r="D36" s="21">
        <f t="shared" si="0"/>
        <v>0</v>
      </c>
      <c r="E36" s="7">
        <v>132275383</v>
      </c>
      <c r="F36" s="7"/>
      <c r="G36" s="21">
        <f t="shared" si="1"/>
        <v>0</v>
      </c>
    </row>
    <row r="37" spans="1:7" x14ac:dyDescent="0.25">
      <c r="A37" s="16" t="s">
        <v>33</v>
      </c>
      <c r="B37" s="7">
        <v>8427661</v>
      </c>
      <c r="C37" s="7">
        <v>0</v>
      </c>
      <c r="D37" s="21">
        <f t="shared" si="0"/>
        <v>0</v>
      </c>
      <c r="E37" s="7">
        <v>8933321</v>
      </c>
      <c r="F37" s="7"/>
      <c r="G37" s="21">
        <f t="shared" si="1"/>
        <v>0</v>
      </c>
    </row>
    <row r="38" spans="1:7" x14ac:dyDescent="0.25">
      <c r="A38" s="16" t="s">
        <v>34</v>
      </c>
      <c r="B38" s="7">
        <v>12478786</v>
      </c>
      <c r="C38" s="7">
        <v>0</v>
      </c>
      <c r="D38" s="21">
        <f t="shared" si="0"/>
        <v>0</v>
      </c>
      <c r="E38" s="7">
        <v>13227513</v>
      </c>
      <c r="F38" s="7">
        <v>0</v>
      </c>
      <c r="G38" s="21">
        <f t="shared" si="1"/>
        <v>0</v>
      </c>
    </row>
    <row r="39" spans="1:7" x14ac:dyDescent="0.25">
      <c r="A39" s="16" t="s">
        <v>35</v>
      </c>
      <c r="B39" s="7">
        <v>52019479</v>
      </c>
      <c r="C39" s="7">
        <v>0</v>
      </c>
      <c r="D39" s="21">
        <f t="shared" si="0"/>
        <v>0</v>
      </c>
      <c r="E39" s="7">
        <v>55140648</v>
      </c>
      <c r="F39" s="7">
        <v>7499528</v>
      </c>
      <c r="G39" s="21">
        <f t="shared" si="1"/>
        <v>0.13600725185529194</v>
      </c>
    </row>
    <row r="40" spans="1:7" x14ac:dyDescent="0.25">
      <c r="A40" s="16" t="s">
        <v>36</v>
      </c>
      <c r="B40" s="7">
        <v>62471188</v>
      </c>
      <c r="C40" s="7">
        <v>0</v>
      </c>
      <c r="D40" s="21">
        <f t="shared" si="0"/>
        <v>0</v>
      </c>
      <c r="E40" s="7">
        <v>66219459</v>
      </c>
      <c r="F40" s="7"/>
      <c r="G40" s="21">
        <f t="shared" si="1"/>
        <v>0</v>
      </c>
    </row>
    <row r="41" spans="1:7" x14ac:dyDescent="0.25">
      <c r="A41" s="16" t="s">
        <v>37</v>
      </c>
      <c r="B41" s="7">
        <v>35157411</v>
      </c>
      <c r="C41" s="7">
        <v>0</v>
      </c>
      <c r="D41" s="21">
        <f t="shared" si="0"/>
        <v>0</v>
      </c>
      <c r="E41" s="7">
        <v>37266856</v>
      </c>
      <c r="F41" s="7">
        <v>5356808</v>
      </c>
      <c r="G41" s="21">
        <f t="shared" si="1"/>
        <v>0.1437418815260402</v>
      </c>
    </row>
    <row r="42" spans="1:7" x14ac:dyDescent="0.25">
      <c r="A42" s="16" t="s">
        <v>38</v>
      </c>
      <c r="B42" s="7">
        <v>62471188</v>
      </c>
      <c r="C42" s="7">
        <v>0</v>
      </c>
      <c r="D42" s="21">
        <f t="shared" si="0"/>
        <v>0</v>
      </c>
      <c r="E42" s="7">
        <v>66219459</v>
      </c>
      <c r="F42" s="7"/>
      <c r="G42" s="21">
        <f t="shared" si="1"/>
        <v>0</v>
      </c>
    </row>
    <row r="43" spans="1:7" x14ac:dyDescent="0.25">
      <c r="A43" s="16" t="s">
        <v>18</v>
      </c>
      <c r="B43" s="7">
        <v>22788030</v>
      </c>
      <c r="C43" s="7">
        <v>2875862</v>
      </c>
      <c r="D43" s="21">
        <f t="shared" si="0"/>
        <v>0.12620055353622056</v>
      </c>
      <c r="E43" s="7">
        <v>24155312</v>
      </c>
      <c r="F43" s="7">
        <v>0</v>
      </c>
      <c r="G43" s="21">
        <f t="shared" si="1"/>
        <v>0</v>
      </c>
    </row>
    <row r="44" spans="1:7" x14ac:dyDescent="0.25">
      <c r="A44" s="16" t="s">
        <v>39</v>
      </c>
      <c r="B44" s="7">
        <v>180600000</v>
      </c>
      <c r="C44" s="7">
        <v>79264049</v>
      </c>
      <c r="D44" s="21">
        <f t="shared" si="0"/>
        <v>0.43889285160575858</v>
      </c>
      <c r="E44" s="7">
        <f>SUM(E45:E51)</f>
        <v>208600000</v>
      </c>
      <c r="F44" s="7">
        <f>SUM(F45:F51)</f>
        <v>110235494</v>
      </c>
      <c r="G44" s="21">
        <f t="shared" si="1"/>
        <v>0.52845395014381591</v>
      </c>
    </row>
    <row r="45" spans="1:7" x14ac:dyDescent="0.25">
      <c r="A45" s="16" t="s">
        <v>40</v>
      </c>
      <c r="B45" s="7">
        <v>30000000</v>
      </c>
      <c r="C45" s="7">
        <v>13262750</v>
      </c>
      <c r="D45" s="21">
        <f t="shared" si="0"/>
        <v>0.44209166666666666</v>
      </c>
      <c r="E45" s="7">
        <v>35000000</v>
      </c>
      <c r="F45" s="7">
        <v>19501012</v>
      </c>
      <c r="G45" s="21">
        <f t="shared" si="1"/>
        <v>0.55717177142857144</v>
      </c>
    </row>
    <row r="46" spans="1:7" x14ac:dyDescent="0.25">
      <c r="A46" s="16" t="s">
        <v>41</v>
      </c>
      <c r="B46" s="7">
        <v>50000000</v>
      </c>
      <c r="C46" s="7">
        <v>19254459</v>
      </c>
      <c r="D46" s="21">
        <f t="shared" si="0"/>
        <v>0.38508917999999998</v>
      </c>
      <c r="E46" s="7">
        <v>50000000</v>
      </c>
      <c r="F46" s="7">
        <v>30253412</v>
      </c>
      <c r="G46" s="21">
        <f t="shared" si="1"/>
        <v>0.60506824000000003</v>
      </c>
    </row>
    <row r="47" spans="1:7" x14ac:dyDescent="0.25">
      <c r="A47" s="16" t="s">
        <v>42</v>
      </c>
      <c r="B47" s="7">
        <v>1200000</v>
      </c>
      <c r="C47" s="7">
        <v>0</v>
      </c>
      <c r="D47" s="21">
        <f t="shared" si="0"/>
        <v>0</v>
      </c>
      <c r="E47" s="7">
        <v>1200000</v>
      </c>
      <c r="F47" s="7">
        <v>0</v>
      </c>
      <c r="G47" s="21">
        <f t="shared" si="1"/>
        <v>0</v>
      </c>
    </row>
    <row r="48" spans="1:7" x14ac:dyDescent="0.25">
      <c r="A48" s="16" t="s">
        <v>43</v>
      </c>
      <c r="B48" s="7">
        <v>1200000</v>
      </c>
      <c r="C48" s="7">
        <v>0</v>
      </c>
      <c r="D48" s="21">
        <f t="shared" si="0"/>
        <v>0</v>
      </c>
      <c r="E48" s="7">
        <v>1200000</v>
      </c>
      <c r="F48" s="7">
        <v>0</v>
      </c>
      <c r="G48" s="21">
        <f t="shared" si="1"/>
        <v>0</v>
      </c>
    </row>
    <row r="49" spans="1:7" x14ac:dyDescent="0.25">
      <c r="A49" s="16" t="s">
        <v>44</v>
      </c>
      <c r="B49" s="7">
        <v>1200000</v>
      </c>
      <c r="C49" s="7">
        <v>0</v>
      </c>
      <c r="D49" s="21">
        <f t="shared" si="0"/>
        <v>0</v>
      </c>
      <c r="E49" s="7">
        <v>1200000</v>
      </c>
      <c r="F49" s="7">
        <v>0</v>
      </c>
      <c r="G49" s="21">
        <f t="shared" si="1"/>
        <v>0</v>
      </c>
    </row>
    <row r="50" spans="1:7" x14ac:dyDescent="0.25">
      <c r="A50" s="16" t="s">
        <v>45</v>
      </c>
      <c r="B50" s="7">
        <v>85000000</v>
      </c>
      <c r="C50" s="7">
        <v>46746840</v>
      </c>
      <c r="D50" s="21">
        <f t="shared" si="0"/>
        <v>0.54996282352941173</v>
      </c>
      <c r="E50" s="7">
        <v>90000000</v>
      </c>
      <c r="F50" s="7">
        <v>60481070</v>
      </c>
      <c r="G50" s="21">
        <f t="shared" si="1"/>
        <v>0.67201188888888885</v>
      </c>
    </row>
    <row r="51" spans="1:7" x14ac:dyDescent="0.25">
      <c r="A51" s="16" t="s">
        <v>46</v>
      </c>
      <c r="B51" s="7">
        <v>12000000</v>
      </c>
      <c r="C51" s="7">
        <v>0</v>
      </c>
      <c r="D51" s="21">
        <f t="shared" si="0"/>
        <v>0</v>
      </c>
      <c r="E51" s="7">
        <v>30000000</v>
      </c>
      <c r="F51" s="7">
        <v>0</v>
      </c>
      <c r="G51" s="21">
        <f t="shared" si="1"/>
        <v>0</v>
      </c>
    </row>
    <row r="52" spans="1:7" x14ac:dyDescent="0.25">
      <c r="A52" s="16" t="s">
        <v>47</v>
      </c>
      <c r="B52" s="7">
        <v>719241160</v>
      </c>
      <c r="C52" s="7">
        <v>668091299</v>
      </c>
      <c r="D52" s="21">
        <f t="shared" si="0"/>
        <v>0.92888357362640372</v>
      </c>
      <c r="E52" s="7">
        <f>SUM(E53:E57)</f>
        <v>838585630</v>
      </c>
      <c r="F52" s="7">
        <f>SUM(F53:F57)</f>
        <v>708496947</v>
      </c>
      <c r="G52" s="21">
        <f t="shared" si="1"/>
        <v>0.84487131862729392</v>
      </c>
    </row>
    <row r="53" spans="1:7" x14ac:dyDescent="0.25">
      <c r="A53" s="16" t="s">
        <v>48</v>
      </c>
      <c r="B53" s="7">
        <v>105930000</v>
      </c>
      <c r="C53" s="7">
        <v>91413388</v>
      </c>
      <c r="D53" s="21">
        <f t="shared" si="0"/>
        <v>0.86296033229491176</v>
      </c>
      <c r="E53" s="7">
        <v>112285800</v>
      </c>
      <c r="F53" s="7">
        <v>93874476</v>
      </c>
      <c r="G53" s="21">
        <f t="shared" si="1"/>
        <v>0.83603159081557954</v>
      </c>
    </row>
    <row r="54" spans="1:7" x14ac:dyDescent="0.25">
      <c r="A54" s="16" t="s">
        <v>49</v>
      </c>
      <c r="B54" s="7">
        <v>411950000</v>
      </c>
      <c r="C54" s="7">
        <v>397600000</v>
      </c>
      <c r="D54" s="21">
        <f t="shared" si="0"/>
        <v>0.96516567544604925</v>
      </c>
      <c r="E54" s="7">
        <v>500000000</v>
      </c>
      <c r="F54" s="7">
        <v>407400000</v>
      </c>
      <c r="G54" s="21">
        <f t="shared" si="1"/>
        <v>0.81479999999999997</v>
      </c>
    </row>
    <row r="55" spans="1:7" x14ac:dyDescent="0.25">
      <c r="A55" s="16" t="s">
        <v>50</v>
      </c>
      <c r="B55" s="7">
        <v>176550000</v>
      </c>
      <c r="C55" s="7">
        <v>174250000</v>
      </c>
      <c r="D55" s="21">
        <f t="shared" si="0"/>
        <v>0.98697252902860377</v>
      </c>
      <c r="E55" s="7">
        <v>200000000</v>
      </c>
      <c r="F55" s="7">
        <v>199500000</v>
      </c>
      <c r="G55" s="21">
        <f t="shared" si="1"/>
        <v>0.99750000000000005</v>
      </c>
    </row>
    <row r="56" spans="1:7" x14ac:dyDescent="0.25">
      <c r="A56" s="16" t="s">
        <v>51</v>
      </c>
      <c r="B56" s="7">
        <v>1271160</v>
      </c>
      <c r="C56" s="7">
        <v>0</v>
      </c>
      <c r="D56" s="21">
        <f t="shared" si="0"/>
        <v>0</v>
      </c>
      <c r="E56" s="7">
        <v>1347430</v>
      </c>
      <c r="F56" s="7">
        <v>0</v>
      </c>
      <c r="G56" s="21">
        <f t="shared" si="1"/>
        <v>0</v>
      </c>
    </row>
    <row r="57" spans="1:7" x14ac:dyDescent="0.25">
      <c r="A57" s="16" t="s">
        <v>52</v>
      </c>
      <c r="B57" s="7">
        <v>23540000</v>
      </c>
      <c r="C57" s="7">
        <v>4827911</v>
      </c>
      <c r="D57" s="21">
        <f t="shared" si="0"/>
        <v>0.20509392523364486</v>
      </c>
      <c r="E57" s="7">
        <v>24952400</v>
      </c>
      <c r="F57" s="7">
        <v>7722471</v>
      </c>
      <c r="G57" s="21">
        <f t="shared" si="1"/>
        <v>0.30948810535259136</v>
      </c>
    </row>
    <row r="58" spans="1:7" x14ac:dyDescent="0.25">
      <c r="A58" s="16" t="s">
        <v>53</v>
      </c>
      <c r="B58" s="7">
        <v>196965491</v>
      </c>
      <c r="C58" s="7">
        <v>69926200</v>
      </c>
      <c r="D58" s="21">
        <f t="shared" si="0"/>
        <v>0.35501751928717301</v>
      </c>
      <c r="E58" s="7">
        <f>+E59</f>
        <v>208783421</v>
      </c>
      <c r="F58" s="7">
        <f>+F59</f>
        <v>70326800</v>
      </c>
      <c r="G58" s="21">
        <f t="shared" si="1"/>
        <v>0.33684092186610926</v>
      </c>
    </row>
    <row r="59" spans="1:7" x14ac:dyDescent="0.25">
      <c r="A59" s="16" t="s">
        <v>54</v>
      </c>
      <c r="B59" s="7">
        <v>196965491</v>
      </c>
      <c r="C59" s="7">
        <v>69926200</v>
      </c>
      <c r="D59" s="21">
        <f t="shared" si="0"/>
        <v>0.35501751928717301</v>
      </c>
      <c r="E59" s="7">
        <v>208783421</v>
      </c>
      <c r="F59" s="7">
        <v>70326800</v>
      </c>
      <c r="G59" s="21">
        <f t="shared" si="1"/>
        <v>0.33684092186610926</v>
      </c>
    </row>
    <row r="60" spans="1:7" x14ac:dyDescent="0.25">
      <c r="A60" s="16" t="s">
        <v>55</v>
      </c>
      <c r="B60" s="7">
        <v>246206863</v>
      </c>
      <c r="C60" s="7">
        <v>52449700</v>
      </c>
      <c r="D60" s="21">
        <f t="shared" si="0"/>
        <v>0.21303102342845739</v>
      </c>
      <c r="E60" s="7">
        <f>SUM(E61:E62)</f>
        <v>260979275</v>
      </c>
      <c r="F60" s="7">
        <f>SUM(F61:F62)</f>
        <v>52749900</v>
      </c>
      <c r="G60" s="21">
        <f t="shared" si="1"/>
        <v>0.20212294635273242</v>
      </c>
    </row>
    <row r="61" spans="1:7" x14ac:dyDescent="0.25">
      <c r="A61" s="16" t="s">
        <v>56</v>
      </c>
      <c r="B61" s="7">
        <v>98482745</v>
      </c>
      <c r="C61" s="7">
        <v>0</v>
      </c>
      <c r="D61" s="21">
        <f t="shared" si="0"/>
        <v>0</v>
      </c>
      <c r="E61" s="7">
        <v>104391710</v>
      </c>
      <c r="F61" s="7">
        <v>0</v>
      </c>
      <c r="G61" s="21">
        <f t="shared" si="1"/>
        <v>0</v>
      </c>
    </row>
    <row r="62" spans="1:7" x14ac:dyDescent="0.25">
      <c r="A62" s="16" t="s">
        <v>57</v>
      </c>
      <c r="B62" s="7">
        <v>147724118</v>
      </c>
      <c r="C62" s="7">
        <v>52449700</v>
      </c>
      <c r="D62" s="21">
        <f t="shared" si="0"/>
        <v>0.35505170523340002</v>
      </c>
      <c r="E62" s="7">
        <v>156587565</v>
      </c>
      <c r="F62" s="7">
        <v>52749900</v>
      </c>
      <c r="G62" s="21">
        <f t="shared" si="1"/>
        <v>0.33687157725455402</v>
      </c>
    </row>
    <row r="63" spans="1:7" x14ac:dyDescent="0.25">
      <c r="A63" s="16" t="s">
        <v>58</v>
      </c>
      <c r="B63" s="7">
        <v>931905511</v>
      </c>
      <c r="C63" s="7">
        <v>355848626</v>
      </c>
      <c r="D63" s="21">
        <f t="shared" si="0"/>
        <v>0.3818505436437965</v>
      </c>
      <c r="E63" s="7">
        <f>SUM(E64:E68)</f>
        <v>987819841</v>
      </c>
      <c r="F63" s="7">
        <f>SUM(F64:F68)</f>
        <v>368111446</v>
      </c>
      <c r="G63" s="21">
        <f t="shared" si="1"/>
        <v>0.37265038696464087</v>
      </c>
    </row>
    <row r="64" spans="1:7" x14ac:dyDescent="0.25">
      <c r="A64" s="16" t="s">
        <v>59</v>
      </c>
      <c r="B64" s="7">
        <v>281576516</v>
      </c>
      <c r="C64" s="7">
        <v>102479097</v>
      </c>
      <c r="D64" s="21">
        <f t="shared" si="0"/>
        <v>0.36394759923799896</v>
      </c>
      <c r="E64" s="7">
        <v>298471107</v>
      </c>
      <c r="F64" s="7">
        <v>113825400</v>
      </c>
      <c r="G64" s="21">
        <f t="shared" si="1"/>
        <v>0.38136153661265443</v>
      </c>
    </row>
    <row r="65" spans="1:7" x14ac:dyDescent="0.25">
      <c r="A65" s="16" t="s">
        <v>60</v>
      </c>
      <c r="B65" s="7">
        <v>248780351</v>
      </c>
      <c r="C65" s="7">
        <v>92478557</v>
      </c>
      <c r="D65" s="21">
        <f t="shared" si="0"/>
        <v>0.3717277374530274</v>
      </c>
      <c r="E65" s="7">
        <v>263707172</v>
      </c>
      <c r="F65" s="7">
        <v>93858468</v>
      </c>
      <c r="G65" s="21">
        <f t="shared" si="1"/>
        <v>0.35591928459192607</v>
      </c>
    </row>
    <row r="66" spans="1:7" x14ac:dyDescent="0.25">
      <c r="A66" s="16" t="s">
        <v>61</v>
      </c>
      <c r="B66" s="7">
        <v>198998341</v>
      </c>
      <c r="C66" s="7">
        <v>78926564</v>
      </c>
      <c r="D66" s="21">
        <f t="shared" si="0"/>
        <v>0.39661920598624489</v>
      </c>
      <c r="E66" s="7">
        <v>210938241</v>
      </c>
      <c r="F66" s="7">
        <v>85804000</v>
      </c>
      <c r="G66" s="21">
        <f t="shared" si="1"/>
        <v>0.40677308956985186</v>
      </c>
    </row>
    <row r="67" spans="1:7" x14ac:dyDescent="0.25">
      <c r="A67" s="16" t="s">
        <v>62</v>
      </c>
      <c r="B67" s="7">
        <v>176219416</v>
      </c>
      <c r="C67" s="7">
        <v>72861808</v>
      </c>
      <c r="D67" s="21">
        <f t="shared" si="0"/>
        <v>0.41347207733340802</v>
      </c>
      <c r="E67" s="7">
        <v>186792581</v>
      </c>
      <c r="F67" s="7">
        <v>65420978</v>
      </c>
      <c r="G67" s="21">
        <f t="shared" si="1"/>
        <v>0.35023327826922634</v>
      </c>
    </row>
    <row r="68" spans="1:7" x14ac:dyDescent="0.25">
      <c r="A68" s="16" t="s">
        <v>63</v>
      </c>
      <c r="B68" s="7">
        <v>26330887</v>
      </c>
      <c r="C68" s="7">
        <v>9102600</v>
      </c>
      <c r="D68" s="21">
        <f t="shared" si="0"/>
        <v>0.34570046956640693</v>
      </c>
      <c r="E68" s="7">
        <v>27910740</v>
      </c>
      <c r="F68" s="7">
        <v>9202600</v>
      </c>
      <c r="G68" s="21">
        <f t="shared" si="1"/>
        <v>0.32971537121552491</v>
      </c>
    </row>
    <row r="69" spans="1:7" x14ac:dyDescent="0.25">
      <c r="A69" s="16" t="s">
        <v>64</v>
      </c>
      <c r="B69" s="7">
        <v>3813727436</v>
      </c>
      <c r="C69" s="7">
        <v>1128968672.55</v>
      </c>
      <c r="D69" s="21">
        <f t="shared" si="0"/>
        <v>0.29602762428510371</v>
      </c>
      <c r="E69" s="7">
        <f>+E70</f>
        <v>2370001000</v>
      </c>
      <c r="F69" s="7">
        <f>+F70</f>
        <v>1141818677.5900002</v>
      </c>
      <c r="G69" s="21">
        <f t="shared" si="1"/>
        <v>0.48177982945576825</v>
      </c>
    </row>
    <row r="70" spans="1:7" x14ac:dyDescent="0.25">
      <c r="A70" s="16" t="s">
        <v>65</v>
      </c>
      <c r="B70" s="7">
        <v>3813727436</v>
      </c>
      <c r="C70" s="7">
        <v>1128968672.55</v>
      </c>
      <c r="D70" s="21">
        <f t="shared" ref="D70:D115" si="2">+C70/B70</f>
        <v>0.29602762428510371</v>
      </c>
      <c r="E70" s="7">
        <f>+E71+E76+E94</f>
        <v>2370001000</v>
      </c>
      <c r="F70" s="7">
        <f>+F71+F76+F94</f>
        <v>1141818677.5900002</v>
      </c>
      <c r="G70" s="21">
        <f t="shared" ref="G70:G115" si="3">+F70/E70</f>
        <v>0.48177982945576825</v>
      </c>
    </row>
    <row r="71" spans="1:7" x14ac:dyDescent="0.25">
      <c r="A71" s="16" t="s">
        <v>66</v>
      </c>
      <c r="B71" s="7">
        <v>734000000</v>
      </c>
      <c r="C71" s="7">
        <v>454760021</v>
      </c>
      <c r="D71" s="21">
        <f t="shared" si="2"/>
        <v>0.61956406130790187</v>
      </c>
      <c r="E71" s="7">
        <f>SUM(E72:E75)</f>
        <v>737000000</v>
      </c>
      <c r="F71" s="7">
        <f>SUM(F72:F75)</f>
        <v>474436561</v>
      </c>
      <c r="G71" s="21">
        <f t="shared" si="3"/>
        <v>0.64374024559023069</v>
      </c>
    </row>
    <row r="72" spans="1:7" x14ac:dyDescent="0.25">
      <c r="A72" s="16" t="s">
        <v>67</v>
      </c>
      <c r="B72" s="7">
        <v>550000000</v>
      </c>
      <c r="C72" s="7">
        <v>411042430</v>
      </c>
      <c r="D72" s="21">
        <f t="shared" si="2"/>
        <v>0.74734987272727271</v>
      </c>
      <c r="E72" s="7">
        <v>550000000</v>
      </c>
      <c r="F72" s="7">
        <v>416203879</v>
      </c>
      <c r="G72" s="21">
        <f t="shared" si="3"/>
        <v>0.75673432545454544</v>
      </c>
    </row>
    <row r="73" spans="1:7" x14ac:dyDescent="0.25">
      <c r="A73" s="16" t="s">
        <v>68</v>
      </c>
      <c r="B73" s="7">
        <v>77000000</v>
      </c>
      <c r="C73" s="7">
        <v>24500000</v>
      </c>
      <c r="D73" s="21">
        <f t="shared" si="2"/>
        <v>0.31818181818181818</v>
      </c>
      <c r="E73" s="7">
        <v>80000000</v>
      </c>
      <c r="F73" s="7">
        <v>24281132</v>
      </c>
      <c r="G73" s="21">
        <f t="shared" si="3"/>
        <v>0.30351414999999998</v>
      </c>
    </row>
    <row r="74" spans="1:7" x14ac:dyDescent="0.25">
      <c r="A74" s="16" t="s">
        <v>69</v>
      </c>
      <c r="B74" s="7">
        <v>30000000</v>
      </c>
      <c r="C74" s="7">
        <v>0</v>
      </c>
      <c r="D74" s="21">
        <f t="shared" si="2"/>
        <v>0</v>
      </c>
      <c r="E74" s="7">
        <v>30000000</v>
      </c>
      <c r="F74" s="7">
        <v>8484700</v>
      </c>
      <c r="G74" s="21">
        <f t="shared" si="3"/>
        <v>0.28282333333333332</v>
      </c>
    </row>
    <row r="75" spans="1:7" x14ac:dyDescent="0.25">
      <c r="A75" s="16" t="s">
        <v>70</v>
      </c>
      <c r="B75" s="7">
        <v>77000000</v>
      </c>
      <c r="C75" s="7">
        <v>19217591</v>
      </c>
      <c r="D75" s="21">
        <f t="shared" si="2"/>
        <v>0.24957910389610391</v>
      </c>
      <c r="E75" s="7">
        <v>77000000</v>
      </c>
      <c r="F75" s="7">
        <v>25466850</v>
      </c>
      <c r="G75" s="21">
        <f t="shared" si="3"/>
        <v>0.33073831168831169</v>
      </c>
    </row>
    <row r="76" spans="1:7" x14ac:dyDescent="0.25">
      <c r="A76" s="16" t="s">
        <v>71</v>
      </c>
      <c r="B76" s="7">
        <v>3079727436</v>
      </c>
      <c r="C76" s="7">
        <v>674208651.54999995</v>
      </c>
      <c r="D76" s="21">
        <f t="shared" si="2"/>
        <v>0.21891828597197974</v>
      </c>
      <c r="E76" s="7">
        <f>SUM(E77:E93)</f>
        <v>1598001000</v>
      </c>
      <c r="F76" s="7">
        <f>SUM(F77:F93)</f>
        <v>650661682.59000003</v>
      </c>
      <c r="G76" s="21">
        <f t="shared" si="3"/>
        <v>0.40717226246416621</v>
      </c>
    </row>
    <row r="77" spans="1:7" x14ac:dyDescent="0.25">
      <c r="A77" s="16" t="s">
        <v>72</v>
      </c>
      <c r="B77" s="7">
        <v>360000000</v>
      </c>
      <c r="C77" s="7">
        <v>136270293.55000001</v>
      </c>
      <c r="D77" s="21">
        <f t="shared" si="2"/>
        <v>0.37852859319444448</v>
      </c>
      <c r="E77" s="7">
        <v>378000000</v>
      </c>
      <c r="F77" s="7">
        <v>83161280.590000004</v>
      </c>
      <c r="G77" s="21">
        <f t="shared" si="3"/>
        <v>0.22000338780423281</v>
      </c>
    </row>
    <row r="78" spans="1:7" x14ac:dyDescent="0.25">
      <c r="A78" s="16" t="s">
        <v>73</v>
      </c>
      <c r="B78" s="7">
        <v>102068585</v>
      </c>
      <c r="C78" s="7">
        <v>0</v>
      </c>
      <c r="D78" s="21">
        <f t="shared" si="2"/>
        <v>0</v>
      </c>
      <c r="E78" s="7">
        <v>120000000</v>
      </c>
      <c r="F78" s="7">
        <v>108940000</v>
      </c>
      <c r="G78" s="21">
        <f t="shared" si="3"/>
        <v>0.90783333333333338</v>
      </c>
    </row>
    <row r="79" spans="1:7" x14ac:dyDescent="0.25">
      <c r="A79" s="16" t="s">
        <v>74</v>
      </c>
      <c r="B79" s="7">
        <v>400000000</v>
      </c>
      <c r="C79" s="7">
        <v>183850341</v>
      </c>
      <c r="D79" s="21">
        <f t="shared" si="2"/>
        <v>0.45962585249999999</v>
      </c>
      <c r="E79" s="7">
        <v>300000000</v>
      </c>
      <c r="F79" s="7">
        <v>43500000</v>
      </c>
      <c r="G79" s="21">
        <f t="shared" si="3"/>
        <v>0.14499999999999999</v>
      </c>
    </row>
    <row r="80" spans="1:7" x14ac:dyDescent="0.25">
      <c r="A80" s="16" t="s">
        <v>75</v>
      </c>
      <c r="B80" s="7">
        <v>1843457851</v>
      </c>
      <c r="C80" s="7">
        <v>265427375</v>
      </c>
      <c r="D80" s="21">
        <f t="shared" si="2"/>
        <v>0.14398342487516955</v>
      </c>
      <c r="E80" s="7">
        <v>500000000</v>
      </c>
      <c r="F80" s="7">
        <v>282494223</v>
      </c>
      <c r="G80" s="21">
        <f t="shared" si="3"/>
        <v>0.56498844599999998</v>
      </c>
    </row>
    <row r="81" spans="1:7" x14ac:dyDescent="0.25">
      <c r="A81" s="16" t="s">
        <v>76</v>
      </c>
      <c r="B81" s="7">
        <v>1000000</v>
      </c>
      <c r="C81" s="7">
        <v>0</v>
      </c>
      <c r="D81" s="21">
        <f t="shared" si="2"/>
        <v>0</v>
      </c>
      <c r="E81" s="7">
        <v>1000000</v>
      </c>
      <c r="F81" s="7">
        <v>0</v>
      </c>
      <c r="G81" s="21">
        <f t="shared" si="3"/>
        <v>0</v>
      </c>
    </row>
    <row r="82" spans="1:7" x14ac:dyDescent="0.25">
      <c r="A82" s="16" t="s">
        <v>77</v>
      </c>
      <c r="B82" s="7">
        <v>15000000</v>
      </c>
      <c r="C82" s="7">
        <v>0</v>
      </c>
      <c r="D82" s="21">
        <f t="shared" si="2"/>
        <v>0</v>
      </c>
      <c r="E82" s="7">
        <v>15000000</v>
      </c>
      <c r="F82" s="7">
        <v>0</v>
      </c>
      <c r="G82" s="21">
        <f t="shared" si="3"/>
        <v>0</v>
      </c>
    </row>
    <row r="83" spans="1:7" x14ac:dyDescent="0.25">
      <c r="A83" s="16" t="s">
        <v>78</v>
      </c>
      <c r="B83" s="7">
        <v>10000000</v>
      </c>
      <c r="C83" s="7">
        <v>2700000</v>
      </c>
      <c r="D83" s="21">
        <f t="shared" si="2"/>
        <v>0.27</v>
      </c>
      <c r="E83" s="7">
        <v>10000000</v>
      </c>
      <c r="F83" s="7">
        <v>0</v>
      </c>
      <c r="G83" s="21">
        <f t="shared" si="3"/>
        <v>0</v>
      </c>
    </row>
    <row r="84" spans="1:7" x14ac:dyDescent="0.25">
      <c r="A84" s="16" t="s">
        <v>79</v>
      </c>
      <c r="B84" s="7">
        <v>11000000</v>
      </c>
      <c r="C84" s="7">
        <v>0</v>
      </c>
      <c r="D84" s="21">
        <f t="shared" si="2"/>
        <v>0</v>
      </c>
      <c r="E84" s="7">
        <v>10000000</v>
      </c>
      <c r="F84" s="7">
        <v>0</v>
      </c>
      <c r="G84" s="21">
        <f t="shared" si="3"/>
        <v>0</v>
      </c>
    </row>
    <row r="85" spans="1:7" x14ac:dyDescent="0.25">
      <c r="A85" s="16" t="s">
        <v>80</v>
      </c>
      <c r="B85" s="7">
        <v>55000000</v>
      </c>
      <c r="C85" s="7">
        <v>0</v>
      </c>
      <c r="D85" s="21">
        <f t="shared" si="2"/>
        <v>0</v>
      </c>
      <c r="E85" s="7">
        <v>30000000</v>
      </c>
      <c r="F85" s="7">
        <v>30000000</v>
      </c>
      <c r="G85" s="21">
        <f t="shared" si="3"/>
        <v>1</v>
      </c>
    </row>
    <row r="86" spans="1:7" x14ac:dyDescent="0.25">
      <c r="A86" s="16" t="s">
        <v>81</v>
      </c>
      <c r="B86" s="7">
        <v>2200000</v>
      </c>
      <c r="C86" s="7">
        <v>0</v>
      </c>
      <c r="D86" s="21">
        <f t="shared" si="2"/>
        <v>0</v>
      </c>
      <c r="E86" s="7">
        <v>3000000</v>
      </c>
      <c r="F86" s="7">
        <v>0</v>
      </c>
      <c r="G86" s="21">
        <f t="shared" si="3"/>
        <v>0</v>
      </c>
    </row>
    <row r="87" spans="1:7" x14ac:dyDescent="0.25">
      <c r="A87" s="16" t="s">
        <v>82</v>
      </c>
      <c r="B87" s="7">
        <v>1000</v>
      </c>
      <c r="C87" s="7">
        <v>0</v>
      </c>
      <c r="D87" s="21">
        <f t="shared" si="2"/>
        <v>0</v>
      </c>
      <c r="E87" s="7">
        <v>1000</v>
      </c>
      <c r="F87" s="7">
        <v>0</v>
      </c>
      <c r="G87" s="21">
        <f t="shared" si="3"/>
        <v>0</v>
      </c>
    </row>
    <row r="88" spans="1:7" x14ac:dyDescent="0.25">
      <c r="A88" s="16" t="s">
        <v>83</v>
      </c>
      <c r="B88" s="7">
        <v>110000000</v>
      </c>
      <c r="C88" s="7">
        <v>64198278</v>
      </c>
      <c r="D88" s="21">
        <f t="shared" si="2"/>
        <v>0.58362070909090913</v>
      </c>
      <c r="E88" s="7">
        <v>80000000</v>
      </c>
      <c r="F88" s="7">
        <v>2141944</v>
      </c>
      <c r="G88" s="21">
        <f t="shared" si="3"/>
        <v>2.6774300000000001E-2</v>
      </c>
    </row>
    <row r="89" spans="1:7" x14ac:dyDescent="0.25">
      <c r="A89" s="16" t="s">
        <v>84</v>
      </c>
      <c r="B89" s="7">
        <v>22000000</v>
      </c>
      <c r="C89" s="7">
        <v>0</v>
      </c>
      <c r="D89" s="21">
        <f t="shared" si="2"/>
        <v>0</v>
      </c>
      <c r="E89" s="7">
        <v>20000000</v>
      </c>
      <c r="F89" s="7">
        <v>0</v>
      </c>
      <c r="G89" s="21">
        <f t="shared" si="3"/>
        <v>0</v>
      </c>
    </row>
    <row r="90" spans="1:7" x14ac:dyDescent="0.25">
      <c r="A90" s="16" t="s">
        <v>85</v>
      </c>
      <c r="B90" s="7">
        <v>12000000</v>
      </c>
      <c r="C90" s="7">
        <v>5528933</v>
      </c>
      <c r="D90" s="21">
        <f t="shared" si="2"/>
        <v>0.46074441666666666</v>
      </c>
      <c r="E90" s="7">
        <v>10000000</v>
      </c>
      <c r="F90" s="7">
        <v>7000000</v>
      </c>
      <c r="G90" s="21">
        <f t="shared" si="3"/>
        <v>0.7</v>
      </c>
    </row>
    <row r="91" spans="1:7" x14ac:dyDescent="0.25">
      <c r="A91" s="16" t="s">
        <v>86</v>
      </c>
      <c r="B91" s="7">
        <v>100000000</v>
      </c>
      <c r="C91" s="7">
        <v>0</v>
      </c>
      <c r="D91" s="21">
        <f t="shared" si="2"/>
        <v>0</v>
      </c>
      <c r="E91" s="7">
        <v>100000000</v>
      </c>
      <c r="F91" s="7">
        <v>93424235</v>
      </c>
      <c r="G91" s="21">
        <f t="shared" si="3"/>
        <v>0.93424235</v>
      </c>
    </row>
    <row r="92" spans="1:7" x14ac:dyDescent="0.25">
      <c r="A92" s="16" t="s">
        <v>87</v>
      </c>
      <c r="B92" s="7">
        <v>1000000</v>
      </c>
      <c r="C92" s="7">
        <v>0</v>
      </c>
      <c r="D92" s="21">
        <f t="shared" si="2"/>
        <v>0</v>
      </c>
      <c r="E92" s="7">
        <v>1000000</v>
      </c>
      <c r="F92" s="7">
        <v>0</v>
      </c>
      <c r="G92" s="21">
        <f t="shared" si="3"/>
        <v>0</v>
      </c>
    </row>
    <row r="93" spans="1:7" x14ac:dyDescent="0.25">
      <c r="A93" s="16" t="s">
        <v>88</v>
      </c>
      <c r="B93" s="7">
        <v>10000000</v>
      </c>
      <c r="C93" s="7">
        <v>0</v>
      </c>
      <c r="D93" s="21">
        <f t="shared" si="2"/>
        <v>0</v>
      </c>
      <c r="E93" s="7">
        <v>20000000</v>
      </c>
      <c r="F93" s="7">
        <v>0</v>
      </c>
      <c r="G93" s="21">
        <f t="shared" si="3"/>
        <v>0</v>
      </c>
    </row>
    <row r="94" spans="1:7" x14ac:dyDescent="0.25">
      <c r="A94" s="16" t="s">
        <v>89</v>
      </c>
      <c r="B94" s="7">
        <v>25000000</v>
      </c>
      <c r="C94" s="7">
        <v>16233431</v>
      </c>
      <c r="D94" s="21">
        <f t="shared" si="2"/>
        <v>0.64933724000000004</v>
      </c>
      <c r="E94" s="7">
        <v>35000000</v>
      </c>
      <c r="F94" s="7">
        <v>16720434</v>
      </c>
      <c r="G94" s="21">
        <f t="shared" si="3"/>
        <v>0.47772668571428573</v>
      </c>
    </row>
    <row r="95" spans="1:7" x14ac:dyDescent="0.25">
      <c r="A95" s="16" t="s">
        <v>90</v>
      </c>
      <c r="B95" s="7">
        <v>8546014201.9399996</v>
      </c>
      <c r="C95" s="7">
        <v>1596038165.6500001</v>
      </c>
      <c r="D95" s="21">
        <f t="shared" si="2"/>
        <v>0.18675819252531659</v>
      </c>
      <c r="E95" s="7">
        <f>SUM(E96:E115)</f>
        <v>15969016319</v>
      </c>
      <c r="F95" s="7">
        <f>SUM(F96:F115)</f>
        <v>2847739682</v>
      </c>
      <c r="G95" s="21">
        <f t="shared" si="3"/>
        <v>0.17832906079579541</v>
      </c>
    </row>
    <row r="96" spans="1:7" x14ac:dyDescent="0.25">
      <c r="A96" s="16" t="s">
        <v>91</v>
      </c>
      <c r="B96" s="7">
        <v>1000</v>
      </c>
      <c r="C96" s="7">
        <v>0</v>
      </c>
      <c r="D96" s="21">
        <f t="shared" si="2"/>
        <v>0</v>
      </c>
      <c r="E96" s="7">
        <v>1000</v>
      </c>
      <c r="F96" s="7">
        <v>0</v>
      </c>
      <c r="G96" s="21">
        <f t="shared" si="3"/>
        <v>0</v>
      </c>
    </row>
    <row r="97" spans="1:7" x14ac:dyDescent="0.25">
      <c r="A97" s="16" t="s">
        <v>92</v>
      </c>
      <c r="B97" s="7">
        <v>1000000000</v>
      </c>
      <c r="C97" s="7">
        <v>25762371</v>
      </c>
      <c r="D97" s="21">
        <f t="shared" si="2"/>
        <v>2.5762370999999999E-2</v>
      </c>
      <c r="E97" s="7">
        <v>3169948373</v>
      </c>
      <c r="F97" s="7">
        <v>1333248877</v>
      </c>
      <c r="G97" s="21">
        <f t="shared" si="3"/>
        <v>0.4205900917364877</v>
      </c>
    </row>
    <row r="98" spans="1:7" x14ac:dyDescent="0.25">
      <c r="A98" s="16" t="s">
        <v>93</v>
      </c>
      <c r="B98" s="7">
        <v>50000000</v>
      </c>
      <c r="C98" s="7">
        <v>18900000</v>
      </c>
      <c r="D98" s="21">
        <f t="shared" si="2"/>
        <v>0.378</v>
      </c>
      <c r="E98" s="7">
        <v>80000000</v>
      </c>
      <c r="F98" s="7">
        <v>19496000</v>
      </c>
      <c r="G98" s="21">
        <f t="shared" si="3"/>
        <v>0.2437</v>
      </c>
    </row>
    <row r="99" spans="1:7" x14ac:dyDescent="0.25">
      <c r="A99" s="16" t="s">
        <v>94</v>
      </c>
      <c r="B99" s="7">
        <v>28992672</v>
      </c>
      <c r="C99" s="7">
        <v>13483290</v>
      </c>
      <c r="D99" s="21">
        <f t="shared" si="2"/>
        <v>0.46505854996738488</v>
      </c>
      <c r="E99" s="7">
        <v>30000000</v>
      </c>
      <c r="F99" s="7">
        <f>11308292+859600</f>
        <v>12167892</v>
      </c>
      <c r="G99" s="21">
        <f t="shared" si="3"/>
        <v>0.40559640000000002</v>
      </c>
    </row>
    <row r="100" spans="1:7" x14ac:dyDescent="0.25">
      <c r="A100" s="16" t="s">
        <v>95</v>
      </c>
      <c r="B100" s="7">
        <v>1200000000</v>
      </c>
      <c r="C100" s="7">
        <v>370670605.64999998</v>
      </c>
      <c r="D100" s="21">
        <f t="shared" si="2"/>
        <v>0.30889217137499997</v>
      </c>
      <c r="E100" s="7">
        <v>3272448616</v>
      </c>
      <c r="F100" s="7">
        <v>498327970</v>
      </c>
      <c r="G100" s="21">
        <f t="shared" si="3"/>
        <v>0.15227984560659638</v>
      </c>
    </row>
    <row r="101" spans="1:7" x14ac:dyDescent="0.25">
      <c r="A101" s="16" t="s">
        <v>96</v>
      </c>
      <c r="B101" s="7">
        <v>200000000</v>
      </c>
      <c r="C101" s="7">
        <v>0</v>
      </c>
      <c r="D101" s="21">
        <f t="shared" si="2"/>
        <v>0</v>
      </c>
      <c r="E101" s="7">
        <v>200000000</v>
      </c>
      <c r="F101" s="7">
        <v>3243524</v>
      </c>
      <c r="G101" s="21">
        <f t="shared" si="3"/>
        <v>1.6217619999999999E-2</v>
      </c>
    </row>
    <row r="102" spans="1:7" x14ac:dyDescent="0.25">
      <c r="A102" s="16" t="s">
        <v>97</v>
      </c>
      <c r="B102" s="7">
        <v>50000000</v>
      </c>
      <c r="C102" s="7">
        <v>46000000</v>
      </c>
      <c r="D102" s="21">
        <f t="shared" si="2"/>
        <v>0.92</v>
      </c>
      <c r="E102" s="7">
        <v>320000000</v>
      </c>
      <c r="F102" s="7">
        <v>81919040</v>
      </c>
      <c r="G102" s="21">
        <f t="shared" si="3"/>
        <v>0.25599699999999997</v>
      </c>
    </row>
    <row r="103" spans="1:7" x14ac:dyDescent="0.25">
      <c r="A103" s="16" t="s">
        <v>98</v>
      </c>
      <c r="B103" s="7">
        <v>20000000</v>
      </c>
      <c r="C103" s="7">
        <v>0</v>
      </c>
      <c r="D103" s="21">
        <f t="shared" si="2"/>
        <v>0</v>
      </c>
      <c r="E103" s="7">
        <v>30000000</v>
      </c>
      <c r="F103" s="7">
        <v>0</v>
      </c>
      <c r="G103" s="21">
        <f t="shared" si="3"/>
        <v>0</v>
      </c>
    </row>
    <row r="104" spans="1:7" x14ac:dyDescent="0.25">
      <c r="A104" s="16" t="s">
        <v>99</v>
      </c>
      <c r="B104" s="7">
        <v>1553936351</v>
      </c>
      <c r="C104" s="7">
        <v>146127893</v>
      </c>
      <c r="D104" s="21">
        <f t="shared" si="2"/>
        <v>9.403724477258206E-2</v>
      </c>
      <c r="E104" s="7">
        <v>1000000000</v>
      </c>
      <c r="F104" s="7">
        <v>182220326</v>
      </c>
      <c r="G104" s="21">
        <f t="shared" si="3"/>
        <v>0.18222032599999999</v>
      </c>
    </row>
    <row r="105" spans="1:7" x14ac:dyDescent="0.25">
      <c r="A105" s="16" t="s">
        <v>100</v>
      </c>
      <c r="B105" s="7">
        <v>1650343176</v>
      </c>
      <c r="C105" s="7">
        <v>77200000</v>
      </c>
      <c r="D105" s="21">
        <f t="shared" si="2"/>
        <v>4.6778149613168694E-2</v>
      </c>
      <c r="E105" s="7">
        <v>2500000000</v>
      </c>
      <c r="F105" s="7">
        <v>23750000</v>
      </c>
      <c r="G105" s="21">
        <f t="shared" si="3"/>
        <v>9.4999999999999998E-3</v>
      </c>
    </row>
    <row r="106" spans="1:7" x14ac:dyDescent="0.25">
      <c r="A106" s="16" t="s">
        <v>101</v>
      </c>
      <c r="B106" s="7">
        <v>200000000</v>
      </c>
      <c r="C106" s="7">
        <v>112340000</v>
      </c>
      <c r="D106" s="21">
        <f t="shared" si="2"/>
        <v>0.56169999999999998</v>
      </c>
      <c r="E106" s="7">
        <v>500000000</v>
      </c>
      <c r="F106" s="7">
        <v>102100000</v>
      </c>
      <c r="G106" s="21">
        <f t="shared" si="3"/>
        <v>0.20419999999999999</v>
      </c>
    </row>
    <row r="107" spans="1:7" x14ac:dyDescent="0.25">
      <c r="A107" s="16" t="s">
        <v>102</v>
      </c>
      <c r="B107" s="7">
        <v>20000000</v>
      </c>
      <c r="C107" s="7">
        <v>0</v>
      </c>
      <c r="D107" s="21">
        <f t="shared" si="2"/>
        <v>0</v>
      </c>
      <c r="E107" s="7">
        <v>50000000</v>
      </c>
      <c r="F107" s="7">
        <v>0</v>
      </c>
      <c r="G107" s="21">
        <f t="shared" si="3"/>
        <v>0</v>
      </c>
    </row>
    <row r="108" spans="1:7" x14ac:dyDescent="0.25">
      <c r="A108" s="16" t="s">
        <v>103</v>
      </c>
      <c r="B108" s="7">
        <v>330000000</v>
      </c>
      <c r="C108" s="7">
        <v>22000000</v>
      </c>
      <c r="D108" s="21">
        <f t="shared" si="2"/>
        <v>6.6666666666666666E-2</v>
      </c>
      <c r="E108" s="7">
        <v>300000000</v>
      </c>
      <c r="F108" s="7">
        <v>31500000</v>
      </c>
      <c r="G108" s="21">
        <f t="shared" si="3"/>
        <v>0.105</v>
      </c>
    </row>
    <row r="109" spans="1:7" x14ac:dyDescent="0.25">
      <c r="A109" s="16" t="s">
        <v>104</v>
      </c>
      <c r="B109" s="7">
        <v>100000000</v>
      </c>
      <c r="C109" s="7">
        <v>83620392</v>
      </c>
      <c r="D109" s="21">
        <f t="shared" si="2"/>
        <v>0.83620391999999999</v>
      </c>
      <c r="E109" s="7">
        <v>100000000</v>
      </c>
      <c r="F109" s="7">
        <v>17719399</v>
      </c>
      <c r="G109" s="21">
        <f t="shared" si="3"/>
        <v>0.17719399</v>
      </c>
    </row>
    <row r="110" spans="1:7" x14ac:dyDescent="0.25">
      <c r="A110" s="16" t="s">
        <v>105</v>
      </c>
      <c r="B110" s="7">
        <v>362741002.94</v>
      </c>
      <c r="C110" s="7">
        <v>0</v>
      </c>
      <c r="D110" s="21">
        <f t="shared" si="2"/>
        <v>0</v>
      </c>
      <c r="E110" s="7">
        <v>3416565692</v>
      </c>
      <c r="F110" s="7">
        <v>0</v>
      </c>
      <c r="G110" s="21">
        <f t="shared" si="3"/>
        <v>0</v>
      </c>
    </row>
    <row r="111" spans="1:7" x14ac:dyDescent="0.25">
      <c r="A111" s="16" t="s">
        <v>106</v>
      </c>
      <c r="B111" s="7">
        <v>500000000</v>
      </c>
      <c r="C111" s="7">
        <v>30456840</v>
      </c>
      <c r="D111" s="21">
        <f t="shared" si="2"/>
        <v>6.0913679999999998E-2</v>
      </c>
      <c r="E111" s="7">
        <v>100000000</v>
      </c>
      <c r="F111" s="7">
        <v>27916653</v>
      </c>
      <c r="G111" s="21">
        <f t="shared" si="3"/>
        <v>0.27916653000000002</v>
      </c>
    </row>
    <row r="112" spans="1:7" x14ac:dyDescent="0.25">
      <c r="A112" s="16" t="s">
        <v>107</v>
      </c>
      <c r="B112" s="7">
        <v>500000000</v>
      </c>
      <c r="C112" s="7">
        <v>137095200</v>
      </c>
      <c r="D112" s="21">
        <f t="shared" si="2"/>
        <v>0.2741904</v>
      </c>
      <c r="E112" s="7">
        <v>200000000</v>
      </c>
      <c r="F112" s="7">
        <v>6600000</v>
      </c>
      <c r="G112" s="21">
        <f t="shared" si="3"/>
        <v>3.3000000000000002E-2</v>
      </c>
    </row>
    <row r="113" spans="1:7" x14ac:dyDescent="0.25">
      <c r="A113" s="16" t="s">
        <v>108</v>
      </c>
      <c r="B113" s="7">
        <v>110000000</v>
      </c>
      <c r="C113" s="7">
        <v>70700000</v>
      </c>
      <c r="D113" s="21">
        <f t="shared" si="2"/>
        <v>0.6427272727272727</v>
      </c>
      <c r="E113" s="7">
        <v>200000000</v>
      </c>
      <c r="F113" s="7">
        <v>75600000</v>
      </c>
      <c r="G113" s="21">
        <f t="shared" si="3"/>
        <v>0.378</v>
      </c>
    </row>
    <row r="114" spans="1:7" x14ac:dyDescent="0.25">
      <c r="A114" s="16" t="s">
        <v>109</v>
      </c>
      <c r="B114" s="7">
        <v>550000000</v>
      </c>
      <c r="C114" s="7">
        <v>322026500</v>
      </c>
      <c r="D114" s="21">
        <f t="shared" si="2"/>
        <v>0.58550272727272723</v>
      </c>
      <c r="E114" s="7">
        <v>300000000</v>
      </c>
      <c r="F114" s="7">
        <v>260500000</v>
      </c>
      <c r="G114" s="21">
        <f t="shared" si="3"/>
        <v>0.86833333333333329</v>
      </c>
    </row>
    <row r="115" spans="1:7" ht="15.75" thickBot="1" x14ac:dyDescent="0.3">
      <c r="A115" s="17" t="s">
        <v>110</v>
      </c>
      <c r="B115" s="7">
        <v>120000000</v>
      </c>
      <c r="C115" s="7">
        <v>119655074</v>
      </c>
      <c r="D115" s="21">
        <f t="shared" si="2"/>
        <v>0.99712561666666666</v>
      </c>
      <c r="E115" s="7">
        <v>200052638</v>
      </c>
      <c r="F115" s="7">
        <v>171430001</v>
      </c>
      <c r="G115" s="21">
        <f t="shared" si="3"/>
        <v>0.85692447104846481</v>
      </c>
    </row>
    <row r="116" spans="1:7" x14ac:dyDescent="0.25">
      <c r="A116" s="10"/>
      <c r="C116" s="10"/>
      <c r="D116" s="10"/>
      <c r="E116" s="10"/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B1" workbookViewId="0">
      <selection activeCell="K13" sqref="K13"/>
    </sheetView>
  </sheetViews>
  <sheetFormatPr baseColWidth="10" defaultColWidth="10.85546875" defaultRowHeight="15" x14ac:dyDescent="0.25"/>
  <cols>
    <col min="1" max="1" width="40.5703125" style="3" bestFit="1" customWidth="1"/>
    <col min="2" max="2" width="15.140625" style="1" bestFit="1" customWidth="1"/>
    <col min="3" max="3" width="17.85546875" style="1" bestFit="1" customWidth="1"/>
    <col min="4" max="4" width="6.7109375" style="18" customWidth="1"/>
    <col min="5" max="5" width="15.140625" style="1" bestFit="1" customWidth="1"/>
    <col min="6" max="6" width="17.85546875" style="1" bestFit="1" customWidth="1"/>
    <col min="7" max="7" width="8.42578125" style="18" bestFit="1" customWidth="1"/>
    <col min="8" max="8" width="10.85546875" style="1"/>
    <col min="9" max="11" width="10.85546875" style="1" customWidth="1"/>
    <col min="12" max="16384" width="10.85546875" style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4" t="s">
        <v>156</v>
      </c>
      <c r="B2" s="24"/>
      <c r="C2" s="24"/>
      <c r="D2" s="24"/>
      <c r="E2" s="24"/>
      <c r="F2" s="24"/>
      <c r="G2" s="24"/>
    </row>
    <row r="3" spans="1:7" ht="15.75" thickBot="1" x14ac:dyDescent="0.3"/>
    <row r="4" spans="1:7" x14ac:dyDescent="0.25">
      <c r="A4" s="12" t="s">
        <v>1</v>
      </c>
      <c r="B4" s="25" t="s">
        <v>152</v>
      </c>
      <c r="C4" s="13" t="s">
        <v>153</v>
      </c>
      <c r="D4" s="26" t="s">
        <v>151</v>
      </c>
      <c r="E4" s="27" t="s">
        <v>158</v>
      </c>
      <c r="F4" s="28" t="s">
        <v>155</v>
      </c>
      <c r="G4" s="29" t="s">
        <v>151</v>
      </c>
    </row>
    <row r="5" spans="1:7" x14ac:dyDescent="0.25">
      <c r="A5" s="4" t="s">
        <v>112</v>
      </c>
      <c r="B5" s="7">
        <v>20953748009.939999</v>
      </c>
      <c r="C5" s="7">
        <v>6417907590.7700005</v>
      </c>
      <c r="D5" s="20">
        <f>+C5/B5</f>
        <v>0.30628924179700384</v>
      </c>
      <c r="E5" s="5">
        <f>+E7+E26+E28+E37</f>
        <v>27539018074</v>
      </c>
      <c r="F5" s="5">
        <f>+F7+F26+F28+F37</f>
        <v>9583761606.4799995</v>
      </c>
      <c r="G5" s="23">
        <f>+F5/E5</f>
        <v>0.34800665661816654</v>
      </c>
    </row>
    <row r="6" spans="1:7" x14ac:dyDescent="0.25">
      <c r="A6" s="6" t="s">
        <v>113</v>
      </c>
      <c r="B6" s="7">
        <v>20953748009.939999</v>
      </c>
      <c r="C6" s="7">
        <v>6417907590.7700005</v>
      </c>
      <c r="D6" s="20">
        <f t="shared" ref="D6:D46" si="0">+C6/B6</f>
        <v>0.30628924179700384</v>
      </c>
      <c r="E6" s="7">
        <f>+E5</f>
        <v>27539018074</v>
      </c>
      <c r="F6" s="7">
        <f>+F5</f>
        <v>9583761606.4799995</v>
      </c>
      <c r="G6" s="23">
        <f t="shared" ref="G6:G46" si="1">+F6/E6</f>
        <v>0.34800665661816654</v>
      </c>
    </row>
    <row r="7" spans="1:7" x14ac:dyDescent="0.25">
      <c r="A7" s="6" t="s">
        <v>114</v>
      </c>
      <c r="B7" s="7">
        <v>3825343204.9400001</v>
      </c>
      <c r="C7" s="7">
        <v>2087318210.77</v>
      </c>
      <c r="D7" s="20">
        <f t="shared" si="0"/>
        <v>0.54565514751054589</v>
      </c>
      <c r="E7" s="7">
        <f>+E8+E9+E16+E19+E26</f>
        <v>3102691951</v>
      </c>
      <c r="F7" s="7">
        <f>+F8+F9+F16+F19+F26</f>
        <v>1385997040.48</v>
      </c>
      <c r="G7" s="23">
        <f t="shared" si="1"/>
        <v>0.44670791118444486</v>
      </c>
    </row>
    <row r="8" spans="1:7" x14ac:dyDescent="0.25">
      <c r="A8" s="6" t="s">
        <v>115</v>
      </c>
      <c r="B8" s="7">
        <v>1000</v>
      </c>
      <c r="C8" s="7">
        <v>0</v>
      </c>
      <c r="D8" s="20">
        <f t="shared" si="0"/>
        <v>0</v>
      </c>
      <c r="E8" s="7">
        <v>1000</v>
      </c>
      <c r="F8" s="7">
        <v>0</v>
      </c>
      <c r="G8" s="23">
        <f t="shared" si="1"/>
        <v>0</v>
      </c>
    </row>
    <row r="9" spans="1:7" x14ac:dyDescent="0.25">
      <c r="A9" s="6" t="s">
        <v>116</v>
      </c>
      <c r="B9" s="7">
        <v>2364000000</v>
      </c>
      <c r="C9" s="7">
        <v>959561517</v>
      </c>
      <c r="D9" s="20">
        <f t="shared" si="0"/>
        <v>0.40590588705583758</v>
      </c>
      <c r="E9" s="7">
        <f>SUM(E10:E15)</f>
        <v>2156929321</v>
      </c>
      <c r="F9" s="7">
        <f>SUM(F10:F15)</f>
        <v>646992677</v>
      </c>
      <c r="G9" s="23">
        <f t="shared" si="1"/>
        <v>0.29996007319333018</v>
      </c>
    </row>
    <row r="10" spans="1:7" x14ac:dyDescent="0.25">
      <c r="A10" s="6" t="s">
        <v>117</v>
      </c>
      <c r="B10" s="7">
        <v>715000000</v>
      </c>
      <c r="C10" s="7">
        <v>307040361</v>
      </c>
      <c r="D10" s="20">
        <f t="shared" si="0"/>
        <v>0.42942707832167831</v>
      </c>
      <c r="E10" s="7">
        <v>703836558</v>
      </c>
      <c r="F10" s="7">
        <v>147001243</v>
      </c>
      <c r="G10" s="23">
        <f t="shared" si="1"/>
        <v>0.20885707246823629</v>
      </c>
    </row>
    <row r="11" spans="1:7" x14ac:dyDescent="0.25">
      <c r="A11" s="6" t="s">
        <v>118</v>
      </c>
      <c r="B11" s="7">
        <v>480000000</v>
      </c>
      <c r="C11" s="7">
        <v>182778551</v>
      </c>
      <c r="D11" s="20">
        <f t="shared" si="0"/>
        <v>0.38078864791666667</v>
      </c>
      <c r="E11" s="7">
        <v>411292095</v>
      </c>
      <c r="F11" s="7">
        <v>121464772</v>
      </c>
      <c r="G11" s="23">
        <f t="shared" si="1"/>
        <v>0.29532483963738715</v>
      </c>
    </row>
    <row r="12" spans="1:7" x14ac:dyDescent="0.25">
      <c r="A12" s="6" t="s">
        <v>119</v>
      </c>
      <c r="B12" s="7">
        <v>290000000</v>
      </c>
      <c r="C12" s="7">
        <v>107824567</v>
      </c>
      <c r="D12" s="20">
        <f t="shared" si="0"/>
        <v>0.37180885172413791</v>
      </c>
      <c r="E12" s="7">
        <v>228423489</v>
      </c>
      <c r="F12" s="7">
        <v>91626494</v>
      </c>
      <c r="G12" s="23">
        <f t="shared" si="1"/>
        <v>0.40112553398569267</v>
      </c>
    </row>
    <row r="13" spans="1:7" x14ac:dyDescent="0.25">
      <c r="A13" s="6" t="s">
        <v>120</v>
      </c>
      <c r="B13" s="7">
        <v>204000000</v>
      </c>
      <c r="C13" s="7">
        <v>65791233</v>
      </c>
      <c r="D13" s="20">
        <f t="shared" si="0"/>
        <v>0.32250604411764705</v>
      </c>
      <c r="E13" s="7">
        <v>150080339</v>
      </c>
      <c r="F13" s="7">
        <v>50045958</v>
      </c>
      <c r="G13" s="23">
        <f t="shared" si="1"/>
        <v>0.33346112044696274</v>
      </c>
    </row>
    <row r="14" spans="1:7" x14ac:dyDescent="0.25">
      <c r="A14" s="6" t="s">
        <v>121</v>
      </c>
      <c r="B14" s="7">
        <v>225000000</v>
      </c>
      <c r="C14" s="7">
        <v>94270014</v>
      </c>
      <c r="D14" s="20">
        <f t="shared" si="0"/>
        <v>0.41897783999999999</v>
      </c>
      <c r="E14" s="7">
        <v>207925054</v>
      </c>
      <c r="F14" s="7">
        <v>78801110</v>
      </c>
      <c r="G14" s="23">
        <f t="shared" si="1"/>
        <v>0.37898804633711913</v>
      </c>
    </row>
    <row r="15" spans="1:7" x14ac:dyDescent="0.25">
      <c r="A15" s="6" t="s">
        <v>122</v>
      </c>
      <c r="B15" s="7">
        <v>450000000</v>
      </c>
      <c r="C15" s="7">
        <v>201856791</v>
      </c>
      <c r="D15" s="20">
        <f t="shared" si="0"/>
        <v>0.44857064666666668</v>
      </c>
      <c r="E15" s="7">
        <v>455371786</v>
      </c>
      <c r="F15" s="7">
        <v>158053100</v>
      </c>
      <c r="G15" s="23">
        <f t="shared" si="1"/>
        <v>0.34708584251199087</v>
      </c>
    </row>
    <row r="16" spans="1:7" ht="30" x14ac:dyDescent="0.25">
      <c r="A16" s="6" t="s">
        <v>123</v>
      </c>
      <c r="B16" s="7">
        <v>143057000</v>
      </c>
      <c r="C16" s="7">
        <v>57207810</v>
      </c>
      <c r="D16" s="20">
        <f t="shared" si="0"/>
        <v>0.39989521659198779</v>
      </c>
      <c r="E16" s="7">
        <f>SUM(E17:E18)</f>
        <v>110000000</v>
      </c>
      <c r="F16" s="7">
        <f>SUM(F17:F18)</f>
        <v>19144825</v>
      </c>
      <c r="G16" s="23">
        <f t="shared" si="1"/>
        <v>0.17404386363636365</v>
      </c>
    </row>
    <row r="17" spans="1:7" x14ac:dyDescent="0.25">
      <c r="A17" s="6" t="s">
        <v>124</v>
      </c>
      <c r="B17" s="7">
        <v>140000000</v>
      </c>
      <c r="C17" s="7">
        <v>54150810</v>
      </c>
      <c r="D17" s="20">
        <f t="shared" si="0"/>
        <v>0.38679150000000001</v>
      </c>
      <c r="E17" s="7">
        <v>90000000</v>
      </c>
      <c r="F17" s="7">
        <v>9372625</v>
      </c>
      <c r="G17" s="23">
        <f t="shared" si="1"/>
        <v>0.10414027777777778</v>
      </c>
    </row>
    <row r="18" spans="1:7" x14ac:dyDescent="0.25">
      <c r="A18" s="6" t="s">
        <v>125</v>
      </c>
      <c r="B18" s="7">
        <v>3057000</v>
      </c>
      <c r="C18" s="7">
        <v>3057000</v>
      </c>
      <c r="D18" s="20">
        <f t="shared" si="0"/>
        <v>1</v>
      </c>
      <c r="E18" s="7">
        <v>20000000</v>
      </c>
      <c r="F18" s="7">
        <v>9772200</v>
      </c>
      <c r="G18" s="23">
        <f t="shared" si="1"/>
        <v>0.48860999999999999</v>
      </c>
    </row>
    <row r="19" spans="1:7" x14ac:dyDescent="0.25">
      <c r="A19" s="6" t="s">
        <v>126</v>
      </c>
      <c r="B19" s="7">
        <v>1234227757</v>
      </c>
      <c r="C19" s="7">
        <v>986491435.83000004</v>
      </c>
      <c r="D19" s="20">
        <f t="shared" si="0"/>
        <v>0.79927827763964321</v>
      </c>
      <c r="E19" s="7">
        <f>SUM(E20:E27)</f>
        <v>835761630</v>
      </c>
      <c r="F19" s="7">
        <f>SUM(F20:F27)</f>
        <v>719859538.48000002</v>
      </c>
      <c r="G19" s="23">
        <f t="shared" si="1"/>
        <v>0.86132159295228716</v>
      </c>
    </row>
    <row r="20" spans="1:7" x14ac:dyDescent="0.25">
      <c r="A20" s="6" t="s">
        <v>127</v>
      </c>
      <c r="B20" s="7">
        <v>183380000</v>
      </c>
      <c r="C20" s="7">
        <v>65125354</v>
      </c>
      <c r="D20" s="20">
        <f t="shared" si="0"/>
        <v>0.35513880466790271</v>
      </c>
      <c r="E20" s="7">
        <v>80000000</v>
      </c>
      <c r="F20" s="7">
        <v>68502100</v>
      </c>
      <c r="G20" s="23">
        <f t="shared" si="1"/>
        <v>0.85627624999999996</v>
      </c>
    </row>
    <row r="21" spans="1:7" x14ac:dyDescent="0.25">
      <c r="A21" s="6" t="s">
        <v>128</v>
      </c>
      <c r="B21" s="7">
        <v>746572914</v>
      </c>
      <c r="C21" s="7">
        <v>746572914</v>
      </c>
      <c r="D21" s="20">
        <f t="shared" si="0"/>
        <v>1</v>
      </c>
      <c r="E21" s="7">
        <v>630000000</v>
      </c>
      <c r="F21" s="7">
        <v>631885879</v>
      </c>
      <c r="G21" s="23">
        <f t="shared" si="1"/>
        <v>1.0029934587301588</v>
      </c>
    </row>
    <row r="22" spans="1:7" x14ac:dyDescent="0.25">
      <c r="A22" s="6" t="s">
        <v>129</v>
      </c>
      <c r="B22" s="7">
        <v>21730000</v>
      </c>
      <c r="C22" s="7">
        <v>7774818.8300000001</v>
      </c>
      <c r="D22" s="20">
        <f t="shared" si="0"/>
        <v>0.35779193879429361</v>
      </c>
      <c r="E22" s="7">
        <v>15761630</v>
      </c>
      <c r="F22" s="7">
        <v>2794787.48</v>
      </c>
      <c r="G22" s="23">
        <f t="shared" si="1"/>
        <v>0.17731589182083324</v>
      </c>
    </row>
    <row r="23" spans="1:7" ht="30" x14ac:dyDescent="0.25">
      <c r="A23" s="6" t="s">
        <v>130</v>
      </c>
      <c r="B23" s="7">
        <v>84744843</v>
      </c>
      <c r="C23" s="7">
        <v>84744843</v>
      </c>
      <c r="D23" s="20">
        <f t="shared" si="0"/>
        <v>1</v>
      </c>
      <c r="E23" s="7">
        <v>50000000</v>
      </c>
      <c r="F23" s="7">
        <v>11830000</v>
      </c>
      <c r="G23" s="23">
        <f t="shared" si="1"/>
        <v>0.2366</v>
      </c>
    </row>
    <row r="24" spans="1:7" x14ac:dyDescent="0.25">
      <c r="A24" s="6" t="s">
        <v>131</v>
      </c>
      <c r="B24" s="7">
        <v>137800000</v>
      </c>
      <c r="C24" s="7">
        <v>18110402</v>
      </c>
      <c r="D24" s="20">
        <f t="shared" si="0"/>
        <v>0.13142526850507982</v>
      </c>
      <c r="E24" s="7">
        <v>30000000</v>
      </c>
      <c r="F24" s="7">
        <v>4846772</v>
      </c>
      <c r="G24" s="23">
        <f t="shared" si="1"/>
        <v>0.16155906666666667</v>
      </c>
    </row>
    <row r="25" spans="1:7" x14ac:dyDescent="0.25">
      <c r="A25" s="6" t="s">
        <v>132</v>
      </c>
      <c r="B25" s="7">
        <v>60000000</v>
      </c>
      <c r="C25" s="7">
        <v>64163104</v>
      </c>
      <c r="D25" s="20">
        <f t="shared" si="0"/>
        <v>1.0693850666666667</v>
      </c>
      <c r="E25" s="7">
        <v>30000000</v>
      </c>
      <c r="F25" s="7">
        <v>0</v>
      </c>
      <c r="G25" s="23">
        <f t="shared" si="1"/>
        <v>0</v>
      </c>
    </row>
    <row r="26" spans="1:7" x14ac:dyDescent="0.25">
      <c r="A26" s="6" t="s">
        <v>133</v>
      </c>
      <c r="B26" s="7">
        <v>84057447.939999998</v>
      </c>
      <c r="C26" s="7">
        <v>84057447.939999998</v>
      </c>
      <c r="D26" s="20">
        <f t="shared" si="0"/>
        <v>1</v>
      </c>
      <c r="E26" s="7">
        <v>0</v>
      </c>
      <c r="F26" s="7"/>
      <c r="G26" s="23">
        <v>0</v>
      </c>
    </row>
    <row r="27" spans="1:7" x14ac:dyDescent="0.25">
      <c r="A27" s="6" t="s">
        <v>134</v>
      </c>
      <c r="B27" s="7">
        <v>84057447.939999998</v>
      </c>
      <c r="C27" s="7">
        <v>84057447.939999998</v>
      </c>
      <c r="D27" s="20">
        <f t="shared" si="0"/>
        <v>1</v>
      </c>
      <c r="E27" s="7">
        <v>0</v>
      </c>
      <c r="F27" s="7"/>
      <c r="G27" s="23">
        <v>0</v>
      </c>
    </row>
    <row r="28" spans="1:7" x14ac:dyDescent="0.25">
      <c r="A28" s="6" t="s">
        <v>150</v>
      </c>
      <c r="B28" s="7">
        <v>9999462703</v>
      </c>
      <c r="C28" s="7">
        <v>1902347142</v>
      </c>
      <c r="D28" s="20">
        <f t="shared" si="0"/>
        <v>0.19024493600333797</v>
      </c>
      <c r="E28" s="7">
        <f>+E29+E34+E35+E36</f>
        <v>14884923954</v>
      </c>
      <c r="F28" s="7">
        <f>+F29+F34+F35</f>
        <v>3345358954</v>
      </c>
      <c r="G28" s="23">
        <f t="shared" si="1"/>
        <v>0.22474813874349742</v>
      </c>
    </row>
    <row r="29" spans="1:7" x14ac:dyDescent="0.25">
      <c r="A29" s="6" t="s">
        <v>135</v>
      </c>
      <c r="B29" s="7">
        <v>1902351142</v>
      </c>
      <c r="C29" s="7">
        <v>1902347142</v>
      </c>
      <c r="D29" s="20">
        <f t="shared" si="0"/>
        <v>0.99999789733876587</v>
      </c>
      <c r="E29" s="7">
        <f>SUM(E30:E33)</f>
        <v>1641842954</v>
      </c>
      <c r="F29" s="7">
        <f>SUM(F30:F33)</f>
        <v>1641838954</v>
      </c>
      <c r="G29" s="23">
        <f t="shared" si="1"/>
        <v>0.99999756371339277</v>
      </c>
    </row>
    <row r="30" spans="1:7" ht="30" x14ac:dyDescent="0.25">
      <c r="A30" s="6" t="s">
        <v>146</v>
      </c>
      <c r="B30" s="7">
        <v>1000</v>
      </c>
      <c r="C30" s="7">
        <v>0</v>
      </c>
      <c r="D30" s="20">
        <f t="shared" si="0"/>
        <v>0</v>
      </c>
      <c r="E30" s="7">
        <v>1000</v>
      </c>
      <c r="F30" s="7"/>
      <c r="G30" s="23">
        <f t="shared" si="1"/>
        <v>0</v>
      </c>
    </row>
    <row r="31" spans="1:7" ht="30" x14ac:dyDescent="0.25">
      <c r="A31" s="6" t="s">
        <v>147</v>
      </c>
      <c r="B31" s="7">
        <v>1000</v>
      </c>
      <c r="C31" s="7">
        <v>0</v>
      </c>
      <c r="D31" s="20">
        <f t="shared" si="0"/>
        <v>0</v>
      </c>
      <c r="E31" s="7">
        <v>1000</v>
      </c>
      <c r="F31" s="7"/>
      <c r="G31" s="23">
        <f t="shared" si="1"/>
        <v>0</v>
      </c>
    </row>
    <row r="32" spans="1:7" ht="30" x14ac:dyDescent="0.25">
      <c r="A32" s="6" t="s">
        <v>148</v>
      </c>
      <c r="B32" s="7">
        <v>1243458851</v>
      </c>
      <c r="C32" s="7">
        <v>1243457851</v>
      </c>
      <c r="D32" s="20">
        <f t="shared" si="0"/>
        <v>0.99999919579164265</v>
      </c>
      <c r="E32" s="7">
        <v>1380777472</v>
      </c>
      <c r="F32" s="7">
        <v>1380776472</v>
      </c>
      <c r="G32" s="23">
        <f t="shared" si="1"/>
        <v>0.99999927577033931</v>
      </c>
    </row>
    <row r="33" spans="1:7" ht="45" x14ac:dyDescent="0.25">
      <c r="A33" s="6" t="s">
        <v>149</v>
      </c>
      <c r="B33" s="7">
        <v>658890291</v>
      </c>
      <c r="C33" s="7">
        <v>658889291</v>
      </c>
      <c r="D33" s="20">
        <f t="shared" si="0"/>
        <v>0.99999848229665289</v>
      </c>
      <c r="E33" s="7">
        <v>261063482</v>
      </c>
      <c r="F33" s="7">
        <v>261062482</v>
      </c>
      <c r="G33" s="23">
        <f t="shared" si="1"/>
        <v>0.99999616951404946</v>
      </c>
    </row>
    <row r="34" spans="1:7" x14ac:dyDescent="0.25">
      <c r="A34" s="6" t="s">
        <v>136</v>
      </c>
      <c r="B34" s="7">
        <v>6552000000</v>
      </c>
      <c r="C34" s="7">
        <v>0</v>
      </c>
      <c r="D34" s="20">
        <f t="shared" si="0"/>
        <v>0</v>
      </c>
      <c r="E34" s="7">
        <v>6814080000</v>
      </c>
      <c r="F34" s="7">
        <v>1703520000</v>
      </c>
      <c r="G34" s="23">
        <f t="shared" si="1"/>
        <v>0.25</v>
      </c>
    </row>
    <row r="35" spans="1:7" x14ac:dyDescent="0.25">
      <c r="A35" s="6" t="s">
        <v>137</v>
      </c>
      <c r="B35" s="7">
        <v>1000</v>
      </c>
      <c r="C35" s="7">
        <v>0</v>
      </c>
      <c r="D35" s="20">
        <f t="shared" si="0"/>
        <v>0</v>
      </c>
      <c r="E35" s="7">
        <v>1000</v>
      </c>
      <c r="F35" s="7"/>
      <c r="G35" s="23">
        <f t="shared" si="1"/>
        <v>0</v>
      </c>
    </row>
    <row r="36" spans="1:7" x14ac:dyDescent="0.25">
      <c r="A36" s="6" t="s">
        <v>132</v>
      </c>
      <c r="B36" s="7">
        <v>1545110561</v>
      </c>
      <c r="C36" s="7">
        <v>0</v>
      </c>
      <c r="D36" s="20">
        <f t="shared" si="0"/>
        <v>0</v>
      </c>
      <c r="E36" s="7">
        <v>6429000000</v>
      </c>
      <c r="F36" s="7">
        <v>0</v>
      </c>
      <c r="G36" s="23">
        <f t="shared" si="1"/>
        <v>0</v>
      </c>
    </row>
    <row r="37" spans="1:7" x14ac:dyDescent="0.25">
      <c r="A37" s="6" t="s">
        <v>138</v>
      </c>
      <c r="B37" s="7">
        <v>7128942102</v>
      </c>
      <c r="C37" s="7">
        <v>2428242238</v>
      </c>
      <c r="D37" s="20">
        <f t="shared" si="0"/>
        <v>0.34061747216585825</v>
      </c>
      <c r="E37" s="7">
        <f>+E38+E42</f>
        <v>9551402169</v>
      </c>
      <c r="F37" s="7">
        <f>+F38+F42</f>
        <v>4852405612</v>
      </c>
      <c r="G37" s="23">
        <f t="shared" si="1"/>
        <v>0.5080307085957444</v>
      </c>
    </row>
    <row r="38" spans="1:7" x14ac:dyDescent="0.25">
      <c r="A38" s="6" t="s">
        <v>139</v>
      </c>
      <c r="B38" s="7">
        <v>6957788799</v>
      </c>
      <c r="C38" s="7">
        <v>2340132560</v>
      </c>
      <c r="D38" s="20">
        <f t="shared" si="0"/>
        <v>0.33633279589290388</v>
      </c>
      <c r="E38" s="7">
        <f>SUM(E39:E41)</f>
        <v>8885790507</v>
      </c>
      <c r="F38" s="7">
        <f>SUM(F39:F41)</f>
        <v>4283928470</v>
      </c>
      <c r="G38" s="23">
        <f t="shared" si="1"/>
        <v>0.48211000097574097</v>
      </c>
    </row>
    <row r="39" spans="1:7" x14ac:dyDescent="0.25">
      <c r="A39" s="6" t="s">
        <v>140</v>
      </c>
      <c r="B39" s="7">
        <v>4879105244</v>
      </c>
      <c r="C39" s="7">
        <v>540132560</v>
      </c>
      <c r="D39" s="20">
        <f t="shared" si="0"/>
        <v>0.11070319925240785</v>
      </c>
      <c r="E39" s="7">
        <v>3290149275</v>
      </c>
      <c r="F39" s="7"/>
      <c r="G39" s="23">
        <f t="shared" si="1"/>
        <v>0</v>
      </c>
    </row>
    <row r="40" spans="1:7" x14ac:dyDescent="0.25">
      <c r="A40" s="6" t="s">
        <v>141</v>
      </c>
      <c r="B40" s="7">
        <v>278683555</v>
      </c>
      <c r="C40" s="7">
        <v>0</v>
      </c>
      <c r="D40" s="20">
        <f t="shared" si="0"/>
        <v>0</v>
      </c>
      <c r="E40" s="7">
        <v>1311712762</v>
      </c>
      <c r="F40" s="7"/>
      <c r="G40" s="23">
        <f t="shared" si="1"/>
        <v>0</v>
      </c>
    </row>
    <row r="41" spans="1:7" x14ac:dyDescent="0.25">
      <c r="A41" s="6" t="s">
        <v>132</v>
      </c>
      <c r="B41" s="7">
        <v>1800000000</v>
      </c>
      <c r="C41" s="7">
        <v>1800000000</v>
      </c>
      <c r="D41" s="20">
        <f t="shared" si="0"/>
        <v>1</v>
      </c>
      <c r="E41" s="7">
        <v>4283928470</v>
      </c>
      <c r="F41" s="7">
        <v>4283928470</v>
      </c>
      <c r="G41" s="23">
        <f t="shared" si="1"/>
        <v>1</v>
      </c>
    </row>
    <row r="42" spans="1:7" x14ac:dyDescent="0.25">
      <c r="A42" s="6" t="s">
        <v>142</v>
      </c>
      <c r="B42" s="7">
        <v>171153303</v>
      </c>
      <c r="C42" s="7">
        <v>88109678</v>
      </c>
      <c r="D42" s="20">
        <f t="shared" si="0"/>
        <v>0.51479975236002307</v>
      </c>
      <c r="E42" s="7">
        <f>SUM(E43:E46)</f>
        <v>665611662</v>
      </c>
      <c r="F42" s="7">
        <f>SUM(F43:F46)</f>
        <v>568477142</v>
      </c>
      <c r="G42" s="23">
        <f t="shared" si="1"/>
        <v>0.85406728044978275</v>
      </c>
    </row>
    <row r="43" spans="1:7" x14ac:dyDescent="0.25">
      <c r="A43" s="6" t="s">
        <v>143</v>
      </c>
      <c r="B43" s="7">
        <v>1000</v>
      </c>
      <c r="C43" s="7">
        <v>0</v>
      </c>
      <c r="D43" s="20">
        <f t="shared" si="0"/>
        <v>0</v>
      </c>
      <c r="E43" s="7">
        <v>1000</v>
      </c>
      <c r="F43" s="7"/>
      <c r="G43" s="23">
        <f t="shared" si="1"/>
        <v>0</v>
      </c>
    </row>
    <row r="44" spans="1:7" x14ac:dyDescent="0.25">
      <c r="A44" s="6" t="s">
        <v>144</v>
      </c>
      <c r="B44" s="7">
        <v>577506</v>
      </c>
      <c r="C44" s="7">
        <v>577506</v>
      </c>
      <c r="D44" s="20">
        <f t="shared" si="0"/>
        <v>1</v>
      </c>
      <c r="E44" s="7">
        <v>1000</v>
      </c>
      <c r="F44" s="7"/>
      <c r="G44" s="23">
        <f t="shared" si="1"/>
        <v>0</v>
      </c>
    </row>
    <row r="45" spans="1:7" x14ac:dyDescent="0.25">
      <c r="A45" s="6" t="s">
        <v>145</v>
      </c>
      <c r="B45" s="7">
        <v>100000000</v>
      </c>
      <c r="C45" s="7">
        <v>16957375</v>
      </c>
      <c r="D45" s="20">
        <f t="shared" si="0"/>
        <v>0.16957375</v>
      </c>
      <c r="E45" s="7">
        <v>100000000</v>
      </c>
      <c r="F45" s="7">
        <v>3452680</v>
      </c>
      <c r="G45" s="23">
        <f t="shared" si="1"/>
        <v>3.4526800000000003E-2</v>
      </c>
    </row>
    <row r="46" spans="1:7" ht="15.75" thickBot="1" x14ac:dyDescent="0.3">
      <c r="A46" s="8" t="s">
        <v>132</v>
      </c>
      <c r="B46" s="7">
        <v>70574797</v>
      </c>
      <c r="C46" s="7">
        <v>70574797</v>
      </c>
      <c r="D46" s="20">
        <f t="shared" si="0"/>
        <v>1</v>
      </c>
      <c r="E46" s="7">
        <v>565609662</v>
      </c>
      <c r="F46" s="7">
        <v>565024462</v>
      </c>
      <c r="G46" s="23">
        <f t="shared" si="1"/>
        <v>0.99896536420907178</v>
      </c>
    </row>
    <row r="47" spans="1:7" x14ac:dyDescent="0.25">
      <c r="A47" s="9"/>
      <c r="B47" s="10"/>
      <c r="C47" s="10"/>
      <c r="D47" s="22"/>
      <c r="E47" s="10"/>
      <c r="F47" s="2"/>
    </row>
    <row r="48" spans="1:7" x14ac:dyDescent="0.25">
      <c r="A48" s="9"/>
      <c r="B48" s="10"/>
      <c r="C48" s="10"/>
      <c r="D48" s="22"/>
      <c r="E48" s="10"/>
    </row>
    <row r="49" spans="1:6" x14ac:dyDescent="0.25">
      <c r="A49" s="9"/>
      <c r="B49" s="10"/>
      <c r="C49" s="11"/>
      <c r="D49" s="22"/>
      <c r="E49" s="11"/>
      <c r="F49" s="2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GASTOS--2020-2021</vt:lpstr>
      <vt:lpstr>INGRESOS--2020-2021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Lucena LLorente Orozco</dc:creator>
  <cp:lastModifiedBy>Lucena LLorente Orozco</cp:lastModifiedBy>
  <dcterms:created xsi:type="dcterms:W3CDTF">2021-03-23T18:05:18Z</dcterms:created>
  <dcterms:modified xsi:type="dcterms:W3CDTF">2021-06-21T20:35:46Z</dcterms:modified>
</cp:coreProperties>
</file>